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aarondun/Documents/Data-Models/"/>
    </mc:Choice>
  </mc:AlternateContent>
  <xr:revisionPtr revIDLastSave="0" documentId="13_ncr:1_{08FD9DBB-7F49-7740-8872-EF1347403E0C}" xr6:coauthVersionLast="47" xr6:coauthVersionMax="47" xr10:uidLastSave="{00000000-0000-0000-0000-000000000000}"/>
  <bookViews>
    <workbookView xWindow="-8620" yWindow="-26820" windowWidth="28800" windowHeight="17540" xr2:uid="{B7E913A3-6D34-544E-ACAB-6F542D9A0035}"/>
  </bookViews>
  <sheets>
    <sheet name="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1" l="1"/>
  <c r="I24" i="1" s="1"/>
  <c r="I19" i="1" s="1"/>
  <c r="I17" i="1" s="1"/>
  <c r="D73" i="1"/>
  <c r="D74" i="1" l="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H14" i="1"/>
</calcChain>
</file>

<file path=xl/sharedStrings.xml><?xml version="1.0" encoding="utf-8"?>
<sst xmlns="http://schemas.openxmlformats.org/spreadsheetml/2006/main" count="67" uniqueCount="67">
  <si>
    <t>Cost of Rehire</t>
  </si>
  <si>
    <t>Hours/Week/Caregiver</t>
  </si>
  <si>
    <t>Tuition Reimbursement</t>
  </si>
  <si>
    <t>Tuition</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</si>
  <si>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</si>
  <si>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</si>
  <si>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</si>
  <si>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</si>
  <si>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</si>
  <si>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</si>
  <si>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</si>
  <si>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</si>
  <si>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</si>
  <si>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</si>
  <si>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</si>
  <si>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</si>
  <si>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</si>
  <si>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</si>
  <si>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</si>
  <si>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</si>
  <si>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</si>
  <si>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</si>
  <si>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</si>
  <si>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</si>
  <si>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</si>
  <si>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</si>
  <si>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</si>
  <si>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</si>
  <si>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</si>
  <si>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</si>
  <si>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</si>
  <si>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</si>
  <si>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</si>
  <si>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</si>
  <si>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</si>
  <si>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</si>
  <si>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</si>
  <si>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</si>
  <si>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</si>
  <si>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</si>
  <si>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Initial Balance</t>
  </si>
  <si>
    <t>Client Hourly Billing Rate (Avg)</t>
  </si>
  <si>
    <t>Caregiver Overhead</t>
  </si>
  <si>
    <t xml:space="preserve">Caregiver overhead includes workers comp, insurance, benefits, and payroll taxes. </t>
  </si>
  <si>
    <t>Additional Calcuations</t>
  </si>
  <si>
    <t>Sources &amp; Notes</t>
  </si>
  <si>
    <t>Caregiver Hourly Pay Rate (Avg)</t>
  </si>
  <si>
    <t>Education Reimbursement Calculator</t>
  </si>
  <si>
    <t>1. Key Assumptions</t>
  </si>
  <si>
    <t>2. Results</t>
  </si>
  <si>
    <t xml:space="preserve">Customize this sections with actual numbers for your business. We've used industry benchmarks to get started. </t>
  </si>
  <si>
    <t>3. Payback Period Detail</t>
  </si>
  <si>
    <t xml:space="preserve"> Contribution</t>
  </si>
  <si>
    <t>Timeline</t>
  </si>
  <si>
    <t>Time to Rehire (Days)</t>
  </si>
  <si>
    <t xml:space="preserve">Time to rehire is the gap between posting a job and filling it. 50 days is the 2017 average for health services. </t>
  </si>
  <si>
    <t>Payback period: months</t>
  </si>
  <si>
    <t>Payback period: weeks</t>
  </si>
  <si>
    <t>Weekly Gross Revenue per Caregiver</t>
  </si>
  <si>
    <t>Agency Operating Profit Margin</t>
  </si>
  <si>
    <t>Payback period is based on gross revenue: the billing rate minus the cost of care provided.</t>
  </si>
  <si>
    <t>Loss of Caregiver includes cost of rehiring plus foregone profit or contribution while job is vacant.</t>
  </si>
  <si>
    <t>Cost of rehire is based on an industry benchmark.</t>
  </si>
  <si>
    <t>Total Cost of Lost Caregiver</t>
  </si>
  <si>
    <t xml:space="preserve">Replacement costs are driven by the direct costs of hiring and the lost revenue while vacant positions are unfilled. As the average </t>
  </si>
  <si>
    <t xml:space="preserve">     time to fill a position increases, the business case becomes stronger to invest more in your current employees. </t>
  </si>
  <si>
    <t xml:space="preserve">This calculator helps determine how long it will take to break even on a tuition reimbursement program. Blue fields in the Key Assumptions section are editable and should be adjusted to reflect your business. Fields in yellow or green are calculated or external. Access the supporting report "Education Pathways for Caregivers: An Untapped Opportunity for Employers" at www.CareAcademy.com/caregiver-education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</si>
</sst>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s>
  <fonts count="11" x14ac:knownFonts="1">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sz val="8"/>
      <name val="Calibri"/>
      <family val="2"/>
      <scheme val="minor"/>
    </font>
    <font>
      <b/>
      <sz val="16"/>
      <color theme="1"/>
      <name val="Calibri"/>
      <family val="2"/>
      <scheme val="minor"/>
    </font>
    <font>
      <sz val="16"/>
      <color theme="1"/>
      <name val="Calibri"/>
      <family val="2"/>
      <scheme val="minor"/>
    </font>
    <font>
      <b/>
      <sz val="2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5F5F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1">
    <xf numFmtId="0" fontId="0" fillId="0" borderId="0" xfId="0"/>
    <xf numFmtId="0" fontId="0" fillId="2" borderId="0" xfId="0" applyFill="1" applyBorder="1"/>
    <xf numFmtId="0" fontId="2" fillId="2" borderId="0" xfId="0" applyFont="1" applyFill="1" applyBorder="1"/>
    <xf numFmtId="0" fontId="5" fillId="2" borderId="0" xfId="0" applyFont="1" applyFill="1" applyBorder="1"/>
    <xf numFmtId="0" fontId="5" fillId="2" borderId="5" xfId="0" applyFont="1" applyFill="1" applyBorder="1"/>
    <xf numFmtId="0" fontId="5" fillId="2" borderId="6" xfId="0" applyFont="1"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3" fillId="2" borderId="0" xfId="0" applyFont="1" applyFill="1" applyBorder="1" applyAlignment="1">
      <alignment vertical="center"/>
    </xf>
    <xf numFmtId="0" fontId="5" fillId="2" borderId="0" xfId="0" applyFont="1" applyFill="1" applyBorder="1" applyAlignment="1">
      <alignment vertical="center"/>
    </xf>
    <xf numFmtId="44" fontId="5" fillId="3" borderId="1" xfId="1" applyFont="1" applyFill="1" applyBorder="1" applyAlignment="1">
      <alignment vertical="center"/>
    </xf>
    <xf numFmtId="0" fontId="4" fillId="2" borderId="0" xfId="0" applyFont="1" applyFill="1" applyBorder="1" applyAlignment="1">
      <alignment vertical="center"/>
    </xf>
    <xf numFmtId="44" fontId="5" fillId="3" borderId="1" xfId="0" applyNumberFormat="1" applyFont="1" applyFill="1" applyBorder="1" applyAlignment="1">
      <alignment vertical="center"/>
    </xf>
    <xf numFmtId="0" fontId="0" fillId="5" borderId="2" xfId="0" applyFill="1" applyBorder="1"/>
    <xf numFmtId="0" fontId="0" fillId="5" borderId="3" xfId="0" applyFill="1" applyBorder="1"/>
    <xf numFmtId="0" fontId="0" fillId="5" borderId="4" xfId="0" applyFill="1" applyBorder="1"/>
    <xf numFmtId="0" fontId="5" fillId="5" borderId="5" xfId="0" applyFont="1" applyFill="1" applyBorder="1"/>
    <xf numFmtId="0" fontId="5" fillId="5" borderId="0" xfId="0" applyFont="1" applyFill="1" applyBorder="1"/>
    <xf numFmtId="0" fontId="5" fillId="5" borderId="6" xfId="0" applyFont="1" applyFill="1" applyBorder="1"/>
    <xf numFmtId="164" fontId="0" fillId="2" borderId="0" xfId="0" applyNumberFormat="1" applyFill="1" applyBorder="1"/>
    <xf numFmtId="44" fontId="0" fillId="2" borderId="0" xfId="0" applyNumberFormat="1" applyFill="1" applyBorder="1"/>
    <xf numFmtId="0" fontId="2" fillId="2" borderId="6" xfId="0" applyFont="1" applyFill="1" applyBorder="1"/>
    <xf numFmtId="164" fontId="0" fillId="2" borderId="6" xfId="0" applyNumberFormat="1" applyFill="1" applyBorder="1"/>
    <xf numFmtId="44" fontId="0" fillId="2" borderId="6" xfId="0" applyNumberFormat="1" applyFill="1" applyBorder="1"/>
    <xf numFmtId="0" fontId="8" fillId="2" borderId="0" xfId="0" applyFont="1" applyFill="1" applyBorder="1" applyAlignment="1">
      <alignment vertical="center"/>
    </xf>
    <xf numFmtId="0" fontId="0" fillId="4" borderId="2" xfId="0" applyFill="1" applyBorder="1"/>
    <xf numFmtId="0" fontId="0" fillId="4" borderId="3" xfId="0" applyFill="1" applyBorder="1"/>
    <xf numFmtId="0" fontId="0" fillId="4" borderId="4" xfId="0" applyFill="1" applyBorder="1"/>
    <xf numFmtId="0" fontId="5" fillId="4" borderId="5" xfId="0" applyFont="1" applyFill="1" applyBorder="1"/>
    <xf numFmtId="0" fontId="5" fillId="4" borderId="0" xfId="0" applyFont="1" applyFill="1" applyBorder="1"/>
    <xf numFmtId="0" fontId="5" fillId="4" borderId="6" xfId="0" applyFont="1" applyFill="1" applyBorder="1"/>
    <xf numFmtId="0" fontId="9" fillId="2" borderId="0" xfId="0" applyFont="1" applyFill="1" applyBorder="1"/>
    <xf numFmtId="0" fontId="0" fillId="6" borderId="0" xfId="0" applyFill="1" applyBorder="1"/>
    <xf numFmtId="0" fontId="6" fillId="6" borderId="0" xfId="0" applyFont="1" applyFill="1" applyAlignment="1">
      <alignment horizontal="left" vertical="center" wrapText="1"/>
    </xf>
    <xf numFmtId="0" fontId="2" fillId="6" borderId="0" xfId="0" applyFont="1" applyFill="1" applyAlignment="1">
      <alignment horizontal="left" vertical="center"/>
    </xf>
    <xf numFmtId="0" fontId="5" fillId="6" borderId="0" xfId="0" applyFont="1" applyFill="1" applyBorder="1"/>
    <xf numFmtId="0" fontId="5" fillId="2" borderId="10" xfId="0" applyFont="1" applyFill="1" applyBorder="1" applyAlignment="1">
      <alignment vertical="center"/>
    </xf>
    <xf numFmtId="0" fontId="0" fillId="4" borderId="5" xfId="0" applyFill="1" applyBorder="1"/>
    <xf numFmtId="0" fontId="0" fillId="4" borderId="0" xfId="0" applyFill="1" applyBorder="1"/>
    <xf numFmtId="0" fontId="0" fillId="4" borderId="6" xfId="0" applyFill="1" applyBorder="1"/>
    <xf numFmtId="0" fontId="3" fillId="4" borderId="0" xfId="0" applyFont="1" applyFill="1" applyBorder="1" applyAlignment="1">
      <alignment horizontal="left" vertical="top"/>
    </xf>
    <xf numFmtId="0" fontId="10" fillId="6" borderId="0" xfId="0" applyFont="1" applyFill="1" applyAlignment="1">
      <alignment vertical="center"/>
    </xf>
    <xf numFmtId="0" fontId="2" fillId="2" borderId="0" xfId="0" applyFont="1" applyFill="1" applyBorder="1" applyAlignment="1">
      <alignment horizontal="left" wrapText="1"/>
    </xf>
    <xf numFmtId="165" fontId="3" fillId="2" borderId="11" xfId="0" applyNumberFormat="1" applyFont="1" applyFill="1" applyBorder="1" applyAlignment="1">
      <alignment horizontal="center" vertical="center"/>
    </xf>
    <xf numFmtId="1" fontId="3" fillId="2" borderId="11" xfId="0" applyNumberFormat="1" applyFont="1" applyFill="1" applyBorder="1" applyAlignment="1">
      <alignment horizontal="center" vertical="center"/>
    </xf>
    <xf numFmtId="164" fontId="3" fillId="5" borderId="11" xfId="1" applyNumberFormat="1" applyFont="1" applyFill="1" applyBorder="1" applyAlignment="1" applyProtection="1">
      <alignment horizontal="center" vertical="center"/>
      <protection locked="0"/>
    </xf>
    <xf numFmtId="44" fontId="5" fillId="5" borderId="1" xfId="1" applyFont="1" applyFill="1" applyBorder="1" applyAlignment="1" applyProtection="1">
      <alignment vertical="center"/>
      <protection locked="0"/>
    </xf>
    <xf numFmtId="166" fontId="5" fillId="5" borderId="1" xfId="3" applyNumberFormat="1" applyFont="1" applyFill="1" applyBorder="1" applyAlignment="1" applyProtection="1">
      <alignment vertical="center"/>
      <protection locked="0"/>
    </xf>
    <xf numFmtId="9" fontId="5" fillId="5" borderId="1" xfId="2" applyFont="1" applyFill="1" applyBorder="1" applyAlignment="1" applyProtection="1">
      <alignment vertical="center"/>
      <protection locked="0"/>
    </xf>
    <xf numFmtId="164" fontId="5" fillId="5" borderId="1" xfId="1" applyNumberFormat="1" applyFont="1" applyFill="1" applyBorder="1" applyAlignment="1" applyProtection="1">
      <alignment vertical="center"/>
      <protection locked="0"/>
    </xf>
    <xf numFmtId="0" fontId="5" fillId="6" borderId="0" xfId="0" applyFont="1" applyFill="1" applyAlignment="1">
      <alignment horizontal="left" vertical="top" wrapText="1"/>
    </xf>
    <xf numFmtId="0" fontId="5" fillId="6" borderId="0" xfId="0" applyFont="1" applyFill="1" applyAlignment="1">
      <alignment horizontal="left" vertical="top" wrapText="1"/>
    </xf>
    <xf numFmtId="0" fontId="3" fillId="4" borderId="3" xfId="0" applyFont="1" applyFill="1" applyBorder="1" applyAlignment="1">
      <alignment horizontal="left" vertical="center"/>
    </xf>
    <xf numFmtId="0" fontId="3" fillId="4" borderId="0" xfId="0" applyFont="1" applyFill="1" applyBorder="1" applyAlignment="1">
      <alignment horizontal="left" vertical="center"/>
    </xf>
    <xf numFmtId="0" fontId="3" fillId="5" borderId="3" xfId="0" applyFont="1" applyFill="1" applyBorder="1" applyAlignment="1">
      <alignment horizontal="left" vertical="center"/>
    </xf>
    <xf numFmtId="0" fontId="3" fillId="5" borderId="0" xfId="0" applyFont="1" applyFill="1" applyBorder="1" applyAlignment="1">
      <alignment horizontal="left" vertical="center"/>
    </xf>
    <xf numFmtId="0" fontId="5" fillId="2" borderId="0" xfId="0" applyFont="1" applyFill="1" applyBorder="1" applyAlignment="1">
      <alignment horizontal="left" vertical="top" wrapText="1"/>
    </xf>
    <xf numFmtId="0" fontId="4" fillId="6" borderId="0" xfId="0" applyFont="1" applyFill="1" applyBorder="1"/>
  </cellXfs>
  <cellStyles count="4">
    <cellStyle name="Comma" xfId="3" builtinId="3"/>
    <cellStyle name="Currency" xfId="1" builtinId="4"/>
    <cellStyle name="Normal" xfId="0" builtinId="0"/>
    <cellStyle name="Percent" xfId="2" builtinId="5"/>
  </cellStyles>
  <dxfs count="7">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baseline="0">
                <a:solidFill>
                  <a:schemeClr val="tx1"/>
                </a:solidFill>
              </a:rPr>
              <a:t>3. Tuition Reimbursement Payback Timeline</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AD47"/>
            </a:solidFill>
            <a:ln>
              <a:noFill/>
            </a:ln>
            <a:effectLst/>
          </c:spPr>
          <c:invertIfNegative val="1"/>
          <c:cat>
            <c:strRef>
              <c:f>Calculator!$C$73:$C$98</c:f>
              <c:strCache>
                <c:ptCount val="26"/>
                <c:pt idx="0">
                  <c:v>Tuition</c:v>
                </c:pt>
                <c:pt idx="1">
                  <c:v>Initial Balance</c:v>
                </c:pt>
                <c:pt idx="2">
                  <c:v>Month 1</c:v>
                </c:pt>
                <c:pt idx="3">
                  <c:v>Month 2</c:v>
                </c:pt>
                <c:pt idx="4">
                  <c:v>Month 3</c:v>
                </c:pt>
                <c:pt idx="5">
                  <c:v>Month 4</c:v>
                </c:pt>
                <c:pt idx="6">
                  <c:v>Month 5</c:v>
                </c:pt>
                <c:pt idx="7">
                  <c:v>Month 6</c:v>
                </c:pt>
                <c:pt idx="8">
                  <c:v>Month 7</c:v>
                </c:pt>
                <c:pt idx="9">
                  <c:v>Month 8</c:v>
                </c:pt>
                <c:pt idx="10">
                  <c:v>Month 9</c:v>
                </c:pt>
                <c:pt idx="11">
                  <c:v>Month 10</c:v>
                </c:pt>
                <c:pt idx="12">
                  <c:v>Month 11</c:v>
                </c:pt>
                <c:pt idx="13">
                  <c:v>Month 12</c:v>
                </c:pt>
                <c:pt idx="14">
                  <c:v>Month 13</c:v>
                </c:pt>
                <c:pt idx="15">
                  <c:v>Month 14</c:v>
                </c:pt>
                <c:pt idx="16">
                  <c:v>Month 15</c:v>
                </c:pt>
                <c:pt idx="17">
                  <c:v>Month 16</c:v>
                </c:pt>
                <c:pt idx="18">
                  <c:v>Month 17</c:v>
                </c:pt>
                <c:pt idx="19">
                  <c:v>Month 18</c:v>
                </c:pt>
                <c:pt idx="20">
                  <c:v>Month 19</c:v>
                </c:pt>
                <c:pt idx="21">
                  <c:v>Month 20</c:v>
                </c:pt>
                <c:pt idx="22">
                  <c:v>Month 21</c:v>
                </c:pt>
                <c:pt idx="23">
                  <c:v>Month 22</c:v>
                </c:pt>
                <c:pt idx="24">
                  <c:v>Month 23</c:v>
                </c:pt>
                <c:pt idx="25">
                  <c:v>Month 24</c:v>
                </c:pt>
              </c:strCache>
            </c:strRef>
          </c:cat>
          <c:val>
            <c:numRef>
              <c:f>Calculator!$D$73:$D$98</c:f>
              <c:numCache>
                <c:formatCode>_("$"* #,##0.00_);_("$"* \(#,##0.00\);_("$"* "-"??_);_(@_)</c:formatCode>
                <c:ptCount val="26"/>
                <c:pt idx="0" formatCode="_(&quot;$&quot;* #,##0_);_(&quot;$&quot;* \(#,##0\);_(&quot;$&quot;* &quot;-&quot;??_);_(@_)">
                  <c:v>-3000</c:v>
                </c:pt>
                <c:pt idx="1">
                  <c:v>-1971.0714285714284</c:v>
                </c:pt>
                <c:pt idx="2">
                  <c:v>-1353.5714285714284</c:v>
                </c:pt>
                <c:pt idx="3">
                  <c:v>-736.07142857142844</c:v>
                </c:pt>
                <c:pt idx="4">
                  <c:v>-118.57142857142844</c:v>
                </c:pt>
                <c:pt idx="5">
                  <c:v>498.92857142857156</c:v>
                </c:pt>
                <c:pt idx="6">
                  <c:v>1116.4285714285716</c:v>
                </c:pt>
                <c:pt idx="7">
                  <c:v>1733.9285714285716</c:v>
                </c:pt>
                <c:pt idx="8">
                  <c:v>2351.4285714285716</c:v>
                </c:pt>
                <c:pt idx="9">
                  <c:v>2968.9285714285716</c:v>
                </c:pt>
                <c:pt idx="10">
                  <c:v>3586.4285714285716</c:v>
                </c:pt>
                <c:pt idx="11">
                  <c:v>4203.9285714285716</c:v>
                </c:pt>
                <c:pt idx="12">
                  <c:v>4821.4285714285716</c:v>
                </c:pt>
                <c:pt idx="13">
                  <c:v>5438.9285714285716</c:v>
                </c:pt>
                <c:pt idx="14">
                  <c:v>6056.4285714285716</c:v>
                </c:pt>
                <c:pt idx="15">
                  <c:v>6673.9285714285716</c:v>
                </c:pt>
                <c:pt idx="16">
                  <c:v>7291.4285714285716</c:v>
                </c:pt>
                <c:pt idx="17">
                  <c:v>7908.9285714285716</c:v>
                </c:pt>
                <c:pt idx="18">
                  <c:v>8526.4285714285725</c:v>
                </c:pt>
                <c:pt idx="19">
                  <c:v>9143.9285714285725</c:v>
                </c:pt>
                <c:pt idx="20">
                  <c:v>9761.4285714285725</c:v>
                </c:pt>
                <c:pt idx="21">
                  <c:v>10378.928571428572</c:v>
                </c:pt>
                <c:pt idx="22">
                  <c:v>10996.428571428572</c:v>
                </c:pt>
                <c:pt idx="23">
                  <c:v>11613.928571428572</c:v>
                </c:pt>
                <c:pt idx="24">
                  <c:v>12231.428571428572</c:v>
                </c:pt>
                <c:pt idx="25">
                  <c:v>12848.928571428572</c:v>
                </c:pt>
              </c:numCache>
            </c:numRef>
          </c:val>
          <c:extLst>
            <c:ext xmlns:c14="http://schemas.microsoft.com/office/drawing/2007/8/2/chart" uri="{6F2FDCE9-48DA-4B69-8628-5D25D57E5C99}">
              <c14:invertSolidFillFmt>
                <c14:spPr xmlns:c14="http://schemas.microsoft.com/office/drawing/2007/8/2/chart">
                  <a:solidFill>
                    <a:srgbClr val="FF0000"/>
                  </a:solidFill>
                  <a:ln>
                    <a:noFill/>
                  </a:ln>
                  <a:effectLst/>
                </c14:spPr>
              </c14:invertSolidFillFmt>
            </c:ext>
            <c:ext xmlns:c16="http://schemas.microsoft.com/office/drawing/2014/chart" uri="{C3380CC4-5D6E-409C-BE32-E72D297353CC}">
              <c16:uniqueId val="{00000000-C73B-C74D-9710-F3FF8CB53DA7}"/>
            </c:ext>
          </c:extLst>
        </c:ser>
        <c:dLbls>
          <c:showLegendKey val="0"/>
          <c:showVal val="0"/>
          <c:showCatName val="0"/>
          <c:showSerName val="0"/>
          <c:showPercent val="0"/>
          <c:showBubbleSize val="0"/>
        </c:dLbls>
        <c:gapWidth val="100"/>
        <c:overlap val="8"/>
        <c:axId val="1473853455"/>
        <c:axId val="279356543"/>
      </c:barChart>
      <c:catAx>
        <c:axId val="1473853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356543"/>
        <c:crosses val="autoZero"/>
        <c:auto val="1"/>
        <c:lblAlgn val="ctr"/>
        <c:lblOffset val="100"/>
        <c:noMultiLvlLbl val="0"/>
      </c:catAx>
      <c:valAx>
        <c:axId val="27935654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38534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812800</xdr:colOff>
      <xdr:row>27</xdr:row>
      <xdr:rowOff>19050</xdr:rowOff>
    </xdr:from>
    <xdr:to>
      <xdr:col>10</xdr:col>
      <xdr:colOff>0</xdr:colOff>
      <xdr:row>52</xdr:row>
      <xdr:rowOff>195834</xdr:rowOff>
    </xdr:to>
    <xdr:graphicFrame macro="">
      <xdr:nvGraphicFramePr>
        <xdr:cNvPr id="2" name="Chart 1">
          <a:extLst>
            <a:ext uri="{FF2B5EF4-FFF2-40B4-BE49-F238E27FC236}">
              <a16:creationId xmlns:a16="http://schemas.microsoft.com/office/drawing/2014/main" id="{743E6573-DAA7-ED4A-9F82-2316DCC391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12700</xdr:colOff>
      <xdr:row>1</xdr:row>
      <xdr:rowOff>152400</xdr:rowOff>
    </xdr:from>
    <xdr:to>
      <xdr:col>2</xdr:col>
      <xdr:colOff>2082800</xdr:colOff>
      <xdr:row>3</xdr:row>
      <xdr:rowOff>4969</xdr:rowOff>
    </xdr:to>
    <xdr:pic>
      <xdr:nvPicPr>
        <xdr:cNvPr id="4" name="Picture 3" descr="CareAcademy&amp;#39;s Competitors, Revenue, Number of Employees, Funding,  Acquisitions &amp;amp; News - Owler Company Profile">
          <a:extLst>
            <a:ext uri="{FF2B5EF4-FFF2-40B4-BE49-F238E27FC236}">
              <a16:creationId xmlns:a16="http://schemas.microsoft.com/office/drawing/2014/main" id="{8BF1C537-7C9A-5244-AC65-6A88D861F9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8200" y="355600"/>
          <a:ext cx="2438400" cy="424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A01BD-A20A-EF4C-8D0D-2B587B73D054}">
  <dimension ref="B3:J111"/>
  <sheetViews>
    <sheetView tabSelected="1" workbookViewId="0">
      <selection activeCell="L11" sqref="L11"/>
    </sheetView>
  </sheetViews>
  <sheetFormatPr baseColWidth="10" defaultRowHeight="16" x14ac:dyDescent="0.2"/>
  <cols>
    <col min="1" max="1" width="10.83203125" style="35"/>
    <col min="2" max="2" width="4.83203125" style="35" customWidth="1"/>
    <col min="3" max="3" width="34.33203125" style="35" customWidth="1"/>
    <col min="4" max="4" width="13.6640625" style="35" customWidth="1"/>
    <col min="5" max="5" width="7.1640625" style="35" customWidth="1"/>
    <col min="6" max="6" width="3.5" style="35" customWidth="1"/>
    <col min="7" max="7" width="4.83203125" style="35" customWidth="1"/>
    <col min="8" max="8" width="38.1640625" style="35" customWidth="1"/>
    <col min="9" max="9" width="13.5" style="35" customWidth="1"/>
    <col min="10" max="10" width="7.1640625" style="35" customWidth="1"/>
    <col min="11" max="16384" width="10.83203125" style="35"/>
  </cols>
  <sheetData>
    <row r="3" spans="2:10" ht="29" x14ac:dyDescent="0.2">
      <c r="D3" s="44" t="s">
        <v>47</v>
      </c>
    </row>
    <row r="5" spans="2:10" ht="17" customHeight="1" x14ac:dyDescent="0.2">
      <c r="B5" s="54" t="s">
        <v>66</v>
      </c>
      <c r="C5" s="54"/>
      <c r="D5" s="54"/>
      <c r="E5" s="54"/>
      <c r="F5" s="54"/>
      <c r="G5" s="54"/>
      <c r="H5" s="54"/>
      <c r="I5" s="54"/>
      <c r="J5" s="54"/>
    </row>
    <row r="6" spans="2:10" ht="17" customHeight="1" x14ac:dyDescent="0.2">
      <c r="B6" s="54"/>
      <c r="C6" s="54"/>
      <c r="D6" s="54"/>
      <c r="E6" s="54"/>
      <c r="F6" s="54"/>
      <c r="G6" s="54"/>
      <c r="H6" s="54"/>
      <c r="I6" s="54"/>
      <c r="J6" s="54"/>
    </row>
    <row r="7" spans="2:10" ht="17" customHeight="1" x14ac:dyDescent="0.2">
      <c r="B7" s="54"/>
      <c r="C7" s="54"/>
      <c r="D7" s="54"/>
      <c r="E7" s="54"/>
      <c r="F7" s="54"/>
      <c r="G7" s="54"/>
      <c r="H7" s="54"/>
      <c r="I7" s="54"/>
      <c r="J7" s="54"/>
    </row>
    <row r="8" spans="2:10" ht="28" customHeight="1" x14ac:dyDescent="0.2">
      <c r="B8" s="54"/>
      <c r="C8" s="54"/>
      <c r="D8" s="54"/>
      <c r="E8" s="54"/>
      <c r="F8" s="54"/>
      <c r="G8" s="54"/>
      <c r="H8" s="54"/>
      <c r="I8" s="54"/>
      <c r="J8" s="54"/>
    </row>
    <row r="9" spans="2:10" ht="17" customHeight="1" x14ac:dyDescent="0.2">
      <c r="B9" s="53"/>
      <c r="C9" s="53"/>
      <c r="D9" s="53"/>
      <c r="E9" s="53"/>
      <c r="F9" s="53"/>
      <c r="G9" s="53"/>
      <c r="H9" s="53"/>
      <c r="I9" s="53"/>
      <c r="J9" s="53"/>
    </row>
    <row r="10" spans="2:10" ht="17" customHeight="1" thickBot="1" x14ac:dyDescent="0.25">
      <c r="B10" s="37"/>
      <c r="C10" s="36"/>
      <c r="D10" s="36"/>
      <c r="E10" s="36"/>
      <c r="F10" s="36"/>
      <c r="G10" s="36"/>
      <c r="H10" s="36"/>
      <c r="I10" s="36"/>
      <c r="J10" s="36"/>
    </row>
    <row r="11" spans="2:10" x14ac:dyDescent="0.2">
      <c r="B11" s="16"/>
      <c r="C11" s="57" t="s">
        <v>48</v>
      </c>
      <c r="D11" s="17"/>
      <c r="E11" s="18"/>
      <c r="G11" s="28"/>
      <c r="H11" s="55" t="s">
        <v>49</v>
      </c>
      <c r="I11" s="29"/>
      <c r="J11" s="30"/>
    </row>
    <row r="12" spans="2:10" s="38" customFormat="1" ht="37" customHeight="1" x14ac:dyDescent="0.25">
      <c r="B12" s="19"/>
      <c r="C12" s="58"/>
      <c r="D12" s="20"/>
      <c r="E12" s="21"/>
      <c r="G12" s="31"/>
      <c r="H12" s="56"/>
      <c r="I12" s="32"/>
      <c r="J12" s="33"/>
    </row>
    <row r="13" spans="2:10" s="38" customFormat="1" ht="17" customHeight="1" x14ac:dyDescent="0.25">
      <c r="B13" s="4"/>
      <c r="C13" s="11"/>
      <c r="D13" s="3"/>
      <c r="E13" s="5"/>
      <c r="G13" s="4"/>
      <c r="H13" s="11"/>
      <c r="I13" s="3"/>
      <c r="J13" s="5"/>
    </row>
    <row r="14" spans="2:10" s="38" customFormat="1" ht="26" customHeight="1" x14ac:dyDescent="0.25">
      <c r="B14" s="4"/>
      <c r="C14" s="59" t="s">
        <v>50</v>
      </c>
      <c r="D14" s="59"/>
      <c r="E14" s="5"/>
      <c r="G14" s="4"/>
      <c r="H14" s="59" t="str">
        <f>IF(I17&gt;0,"The tuition cost break-even period, in both months and weeks, is shown below:", "Good news! The cost of tuition is less than the cost of losing a caregiver. This is a good investment on day one.")</f>
        <v>The tuition cost break-even period, in both months and weeks, is shown below:</v>
      </c>
      <c r="I14" s="59"/>
      <c r="J14" s="5"/>
    </row>
    <row r="15" spans="2:10" s="38" customFormat="1" ht="26" customHeight="1" x14ac:dyDescent="0.25">
      <c r="B15" s="4"/>
      <c r="C15" s="59"/>
      <c r="D15" s="59"/>
      <c r="E15" s="5"/>
      <c r="G15" s="4"/>
      <c r="H15" s="59"/>
      <c r="I15" s="59"/>
      <c r="J15" s="5"/>
    </row>
    <row r="16" spans="2:10" s="38" customFormat="1" ht="26" customHeight="1" thickBot="1" x14ac:dyDescent="0.3">
      <c r="B16" s="4"/>
      <c r="C16" s="59"/>
      <c r="D16" s="59"/>
      <c r="E16" s="24"/>
      <c r="G16" s="4"/>
      <c r="H16" s="59"/>
      <c r="I16" s="59"/>
      <c r="J16" s="5"/>
    </row>
    <row r="17" spans="2:10" s="38" customFormat="1" ht="26" customHeight="1" thickBot="1" x14ac:dyDescent="0.3">
      <c r="B17" s="4"/>
      <c r="C17" s="27" t="s">
        <v>2</v>
      </c>
      <c r="D17" s="48">
        <v>3000</v>
      </c>
      <c r="E17" s="5"/>
      <c r="G17" s="4"/>
      <c r="H17" s="27" t="s">
        <v>56</v>
      </c>
      <c r="I17" s="46">
        <f>I19/(52/12)</f>
        <v>3.1920185078079815</v>
      </c>
      <c r="J17" s="5"/>
    </row>
    <row r="18" spans="2:10" s="38" customFormat="1" ht="26" customHeight="1" thickBot="1" x14ac:dyDescent="0.3">
      <c r="B18" s="4"/>
      <c r="C18" s="3"/>
      <c r="D18" s="3"/>
      <c r="E18" s="5"/>
      <c r="G18" s="4"/>
      <c r="H18" s="34"/>
      <c r="I18" s="3"/>
      <c r="J18" s="5"/>
    </row>
    <row r="19" spans="2:10" s="38" customFormat="1" ht="26" customHeight="1" thickBot="1" x14ac:dyDescent="0.3">
      <c r="B19" s="4"/>
      <c r="C19" s="12" t="s">
        <v>41</v>
      </c>
      <c r="D19" s="49">
        <v>22</v>
      </c>
      <c r="E19" s="5"/>
      <c r="G19" s="4"/>
      <c r="H19" s="27" t="s">
        <v>57</v>
      </c>
      <c r="I19" s="47">
        <f>(D17+I24)/I22</f>
        <v>13.832080200501252</v>
      </c>
      <c r="J19" s="5"/>
    </row>
    <row r="20" spans="2:10" s="38" customFormat="1" ht="26" customHeight="1" x14ac:dyDescent="0.25">
      <c r="B20" s="4"/>
      <c r="C20" s="12" t="s">
        <v>46</v>
      </c>
      <c r="D20" s="49">
        <v>15</v>
      </c>
      <c r="E20" s="5"/>
      <c r="G20" s="4"/>
      <c r="H20" s="3"/>
      <c r="I20" s="3"/>
      <c r="J20" s="5"/>
    </row>
    <row r="21" spans="2:10" s="38" customFormat="1" ht="26" customHeight="1" x14ac:dyDescent="0.25">
      <c r="B21" s="4"/>
      <c r="C21" s="12" t="s">
        <v>1</v>
      </c>
      <c r="D21" s="50">
        <v>30</v>
      </c>
      <c r="E21" s="5"/>
      <c r="G21" s="4"/>
      <c r="H21" s="14" t="s">
        <v>44</v>
      </c>
      <c r="I21" s="39"/>
      <c r="J21" s="5"/>
    </row>
    <row r="22" spans="2:10" s="38" customFormat="1" ht="26" customHeight="1" x14ac:dyDescent="0.25">
      <c r="B22" s="4"/>
      <c r="C22" s="12" t="s">
        <v>42</v>
      </c>
      <c r="D22" s="51">
        <v>0.15</v>
      </c>
      <c r="E22" s="5"/>
      <c r="G22" s="4"/>
      <c r="H22" s="12" t="s">
        <v>58</v>
      </c>
      <c r="I22" s="13">
        <f>(D19-(D20*(1+D22)))*D21</f>
        <v>142.5</v>
      </c>
      <c r="J22" s="5"/>
    </row>
    <row r="23" spans="2:10" s="38" customFormat="1" ht="26" customHeight="1" x14ac:dyDescent="0.25">
      <c r="B23" s="4"/>
      <c r="C23" s="12" t="s">
        <v>59</v>
      </c>
      <c r="D23" s="51">
        <v>0.1</v>
      </c>
      <c r="E23" s="5"/>
      <c r="G23" s="4"/>
      <c r="H23" s="3"/>
      <c r="I23" s="3"/>
      <c r="J23" s="5"/>
    </row>
    <row r="24" spans="2:10" s="38" customFormat="1" ht="26" customHeight="1" x14ac:dyDescent="0.25">
      <c r="B24" s="4"/>
      <c r="C24" s="12" t="s">
        <v>54</v>
      </c>
      <c r="D24" s="50">
        <v>25</v>
      </c>
      <c r="E24" s="5"/>
      <c r="G24" s="4"/>
      <c r="H24" s="12" t="s">
        <v>63</v>
      </c>
      <c r="I24" s="15">
        <f>-(D25+(D24/7*I22))</f>
        <v>-1028.9285714285716</v>
      </c>
      <c r="J24" s="5"/>
    </row>
    <row r="25" spans="2:10" ht="26" customHeight="1" x14ac:dyDescent="0.25">
      <c r="B25" s="6"/>
      <c r="C25" s="12" t="s">
        <v>0</v>
      </c>
      <c r="D25" s="52">
        <v>520</v>
      </c>
      <c r="E25" s="7"/>
      <c r="G25" s="6"/>
      <c r="H25" s="3"/>
      <c r="I25" s="3"/>
      <c r="J25" s="7"/>
    </row>
    <row r="26" spans="2:10" ht="32" customHeight="1" thickBot="1" x14ac:dyDescent="0.25">
      <c r="B26" s="8"/>
      <c r="C26" s="9"/>
      <c r="D26" s="9"/>
      <c r="E26" s="10"/>
      <c r="G26" s="8"/>
      <c r="H26" s="9"/>
      <c r="I26" s="9"/>
      <c r="J26" s="10"/>
    </row>
    <row r="58" spans="2:2" ht="19" x14ac:dyDescent="0.25">
      <c r="B58" s="60" t="s">
        <v>45</v>
      </c>
    </row>
    <row r="59" spans="2:2" ht="20" customHeight="1" x14ac:dyDescent="0.2">
      <c r="B59" s="35" t="s">
        <v>43</v>
      </c>
    </row>
    <row r="60" spans="2:2" ht="20" customHeight="1" x14ac:dyDescent="0.2">
      <c r="B60" s="35" t="s">
        <v>55</v>
      </c>
    </row>
    <row r="61" spans="2:2" ht="20" customHeight="1" x14ac:dyDescent="0.2">
      <c r="B61" s="35" t="s">
        <v>62</v>
      </c>
    </row>
    <row r="62" spans="2:2" ht="20" customHeight="1" x14ac:dyDescent="0.2">
      <c r="B62" s="35" t="s">
        <v>60</v>
      </c>
    </row>
    <row r="63" spans="2:2" ht="20" customHeight="1" x14ac:dyDescent="0.2">
      <c r="B63" s="35" t="s">
        <v>61</v>
      </c>
    </row>
    <row r="64" spans="2:2" ht="20" customHeight="1" x14ac:dyDescent="0.2">
      <c r="B64" s="35" t="s">
        <v>64</v>
      </c>
    </row>
    <row r="65" spans="2:5" ht="20" customHeight="1" x14ac:dyDescent="0.2">
      <c r="B65" s="35" t="s">
        <v>65</v>
      </c>
    </row>
    <row r="68" spans="2:5" ht="17" thickBot="1" x14ac:dyDescent="0.25"/>
    <row r="69" spans="2:5" x14ac:dyDescent="0.2">
      <c r="B69" s="28"/>
      <c r="C69" s="29"/>
      <c r="D69" s="29"/>
      <c r="E69" s="30"/>
    </row>
    <row r="70" spans="2:5" ht="40" customHeight="1" x14ac:dyDescent="0.2">
      <c r="B70" s="40"/>
      <c r="C70" s="43" t="s">
        <v>51</v>
      </c>
      <c r="D70" s="41"/>
      <c r="E70" s="42"/>
    </row>
    <row r="71" spans="2:5" x14ac:dyDescent="0.2">
      <c r="B71" s="6"/>
      <c r="C71" s="1"/>
      <c r="D71" s="1"/>
      <c r="E71" s="7"/>
    </row>
    <row r="72" spans="2:5" ht="17" x14ac:dyDescent="0.2">
      <c r="B72" s="6"/>
      <c r="C72" s="2" t="s">
        <v>53</v>
      </c>
      <c r="D72" s="45" t="s">
        <v>52</v>
      </c>
      <c r="E72" s="24"/>
    </row>
    <row r="73" spans="2:5" x14ac:dyDescent="0.2">
      <c r="B73" s="6"/>
      <c r="C73" s="1" t="s">
        <v>3</v>
      </c>
      <c r="D73" s="22">
        <f>-D17</f>
        <v>-3000</v>
      </c>
      <c r="E73" s="25"/>
    </row>
    <row r="74" spans="2:5" x14ac:dyDescent="0.2">
      <c r="B74" s="6"/>
      <c r="C74" s="1" t="s">
        <v>40</v>
      </c>
      <c r="D74" s="23">
        <f>D73-I24</f>
        <v>-1971.0714285714284</v>
      </c>
      <c r="E74" s="26"/>
    </row>
    <row r="75" spans="2:5" x14ac:dyDescent="0.2">
      <c r="B75" s="6"/>
      <c r="C75" s="1" t="s">
        <v>4</v>
      </c>
      <c r="D75" s="23">
        <f t="shared" ref="D75:D110" si="0">D74+(I$22*52/12)</f>
        <v>-1353.5714285714284</v>
      </c>
      <c r="E75" s="26"/>
    </row>
    <row r="76" spans="2:5" x14ac:dyDescent="0.2">
      <c r="B76" s="6"/>
      <c r="C76" s="1" t="s">
        <v>5</v>
      </c>
      <c r="D76" s="23">
        <f t="shared" si="0"/>
        <v>-736.07142857142844</v>
      </c>
      <c r="E76" s="26"/>
    </row>
    <row r="77" spans="2:5" x14ac:dyDescent="0.2">
      <c r="B77" s="6"/>
      <c r="C77" s="1" t="s">
        <v>6</v>
      </c>
      <c r="D77" s="23">
        <f t="shared" si="0"/>
        <v>-118.57142857142844</v>
      </c>
      <c r="E77" s="26"/>
    </row>
    <row r="78" spans="2:5" x14ac:dyDescent="0.2">
      <c r="B78" s="6"/>
      <c r="C78" s="1" t="s">
        <v>7</v>
      </c>
      <c r="D78" s="23">
        <f t="shared" si="0"/>
        <v>498.92857142857156</v>
      </c>
      <c r="E78" s="26"/>
    </row>
    <row r="79" spans="2:5" x14ac:dyDescent="0.2">
      <c r="B79" s="6"/>
      <c r="C79" s="1" t="s">
        <v>8</v>
      </c>
      <c r="D79" s="23">
        <f t="shared" si="0"/>
        <v>1116.4285714285716</v>
      </c>
      <c r="E79" s="26"/>
    </row>
    <row r="80" spans="2:5" x14ac:dyDescent="0.2">
      <c r="B80" s="6"/>
      <c r="C80" s="1" t="s">
        <v>9</v>
      </c>
      <c r="D80" s="23">
        <f t="shared" si="0"/>
        <v>1733.9285714285716</v>
      </c>
      <c r="E80" s="26"/>
    </row>
    <row r="81" spans="2:5" x14ac:dyDescent="0.2">
      <c r="B81" s="6"/>
      <c r="C81" s="1" t="s">
        <v>10</v>
      </c>
      <c r="D81" s="23">
        <f t="shared" si="0"/>
        <v>2351.4285714285716</v>
      </c>
      <c r="E81" s="26"/>
    </row>
    <row r="82" spans="2:5" x14ac:dyDescent="0.2">
      <c r="B82" s="6"/>
      <c r="C82" s="1" t="s">
        <v>11</v>
      </c>
      <c r="D82" s="23">
        <f t="shared" si="0"/>
        <v>2968.9285714285716</v>
      </c>
      <c r="E82" s="26"/>
    </row>
    <row r="83" spans="2:5" x14ac:dyDescent="0.2">
      <c r="B83" s="6"/>
      <c r="C83" s="1" t="s">
        <v>12</v>
      </c>
      <c r="D83" s="23">
        <f t="shared" si="0"/>
        <v>3586.4285714285716</v>
      </c>
      <c r="E83" s="26"/>
    </row>
    <row r="84" spans="2:5" x14ac:dyDescent="0.2">
      <c r="B84" s="6"/>
      <c r="C84" s="1" t="s">
        <v>13</v>
      </c>
      <c r="D84" s="23">
        <f t="shared" si="0"/>
        <v>4203.9285714285716</v>
      </c>
      <c r="E84" s="26"/>
    </row>
    <row r="85" spans="2:5" x14ac:dyDescent="0.2">
      <c r="B85" s="6"/>
      <c r="C85" s="1" t="s">
        <v>14</v>
      </c>
      <c r="D85" s="23">
        <f t="shared" si="0"/>
        <v>4821.4285714285716</v>
      </c>
      <c r="E85" s="26"/>
    </row>
    <row r="86" spans="2:5" x14ac:dyDescent="0.2">
      <c r="B86" s="6"/>
      <c r="C86" s="1" t="s">
        <v>15</v>
      </c>
      <c r="D86" s="23">
        <f t="shared" si="0"/>
        <v>5438.9285714285716</v>
      </c>
      <c r="E86" s="26"/>
    </row>
    <row r="87" spans="2:5" x14ac:dyDescent="0.2">
      <c r="B87" s="6"/>
      <c r="C87" s="1" t="s">
        <v>16</v>
      </c>
      <c r="D87" s="23">
        <f t="shared" si="0"/>
        <v>6056.4285714285716</v>
      </c>
      <c r="E87" s="26"/>
    </row>
    <row r="88" spans="2:5" x14ac:dyDescent="0.2">
      <c r="B88" s="6"/>
      <c r="C88" s="1" t="s">
        <v>17</v>
      </c>
      <c r="D88" s="23">
        <f t="shared" si="0"/>
        <v>6673.9285714285716</v>
      </c>
      <c r="E88" s="26"/>
    </row>
    <row r="89" spans="2:5" x14ac:dyDescent="0.2">
      <c r="B89" s="6"/>
      <c r="C89" s="1" t="s">
        <v>18</v>
      </c>
      <c r="D89" s="23">
        <f t="shared" si="0"/>
        <v>7291.4285714285716</v>
      </c>
      <c r="E89" s="26"/>
    </row>
    <row r="90" spans="2:5" x14ac:dyDescent="0.2">
      <c r="B90" s="6"/>
      <c r="C90" s="1" t="s">
        <v>19</v>
      </c>
      <c r="D90" s="23">
        <f t="shared" si="0"/>
        <v>7908.9285714285716</v>
      </c>
      <c r="E90" s="26"/>
    </row>
    <row r="91" spans="2:5" x14ac:dyDescent="0.2">
      <c r="B91" s="6"/>
      <c r="C91" s="1" t="s">
        <v>20</v>
      </c>
      <c r="D91" s="23">
        <f t="shared" si="0"/>
        <v>8526.4285714285725</v>
      </c>
      <c r="E91" s="26"/>
    </row>
    <row r="92" spans="2:5" x14ac:dyDescent="0.2">
      <c r="B92" s="6"/>
      <c r="C92" s="1" t="s">
        <v>21</v>
      </c>
      <c r="D92" s="23">
        <f t="shared" si="0"/>
        <v>9143.9285714285725</v>
      </c>
      <c r="E92" s="26"/>
    </row>
    <row r="93" spans="2:5" x14ac:dyDescent="0.2">
      <c r="B93" s="6"/>
      <c r="C93" s="1" t="s">
        <v>22</v>
      </c>
      <c r="D93" s="23">
        <f t="shared" si="0"/>
        <v>9761.4285714285725</v>
      </c>
      <c r="E93" s="26"/>
    </row>
    <row r="94" spans="2:5" x14ac:dyDescent="0.2">
      <c r="B94" s="6"/>
      <c r="C94" s="1" t="s">
        <v>23</v>
      </c>
      <c r="D94" s="23">
        <f t="shared" si="0"/>
        <v>10378.928571428572</v>
      </c>
      <c r="E94" s="26"/>
    </row>
    <row r="95" spans="2:5" x14ac:dyDescent="0.2">
      <c r="B95" s="6"/>
      <c r="C95" s="1" t="s">
        <v>24</v>
      </c>
      <c r="D95" s="23">
        <f t="shared" si="0"/>
        <v>10996.428571428572</v>
      </c>
      <c r="E95" s="26"/>
    </row>
    <row r="96" spans="2:5" x14ac:dyDescent="0.2">
      <c r="B96" s="6"/>
      <c r="C96" s="1" t="s">
        <v>25</v>
      </c>
      <c r="D96" s="23">
        <f t="shared" si="0"/>
        <v>11613.928571428572</v>
      </c>
      <c r="E96" s="26"/>
    </row>
    <row r="97" spans="2:5" x14ac:dyDescent="0.2">
      <c r="B97" s="6"/>
      <c r="C97" s="1" t="s">
        <v>26</v>
      </c>
      <c r="D97" s="23">
        <f t="shared" si="0"/>
        <v>12231.428571428572</v>
      </c>
      <c r="E97" s="26"/>
    </row>
    <row r="98" spans="2:5" x14ac:dyDescent="0.2">
      <c r="B98" s="6"/>
      <c r="C98" s="1" t="s">
        <v>27</v>
      </c>
      <c r="D98" s="23">
        <f t="shared" si="0"/>
        <v>12848.928571428572</v>
      </c>
      <c r="E98" s="26"/>
    </row>
    <row r="99" spans="2:5" x14ac:dyDescent="0.2">
      <c r="B99" s="6"/>
      <c r="C99" s="1" t="s">
        <v>28</v>
      </c>
      <c r="D99" s="23">
        <f t="shared" si="0"/>
        <v>13466.428571428572</v>
      </c>
      <c r="E99" s="26"/>
    </row>
    <row r="100" spans="2:5" x14ac:dyDescent="0.2">
      <c r="B100" s="6"/>
      <c r="C100" s="1" t="s">
        <v>29</v>
      </c>
      <c r="D100" s="23">
        <f t="shared" si="0"/>
        <v>14083.928571428572</v>
      </c>
      <c r="E100" s="26"/>
    </row>
    <row r="101" spans="2:5" x14ac:dyDescent="0.2">
      <c r="B101" s="6"/>
      <c r="C101" s="1" t="s">
        <v>30</v>
      </c>
      <c r="D101" s="23">
        <f t="shared" si="0"/>
        <v>14701.428571428572</v>
      </c>
      <c r="E101" s="26"/>
    </row>
    <row r="102" spans="2:5" x14ac:dyDescent="0.2">
      <c r="B102" s="6"/>
      <c r="C102" s="1" t="s">
        <v>31</v>
      </c>
      <c r="D102" s="23">
        <f t="shared" si="0"/>
        <v>15318.928571428572</v>
      </c>
      <c r="E102" s="26"/>
    </row>
    <row r="103" spans="2:5" x14ac:dyDescent="0.2">
      <c r="B103" s="6"/>
      <c r="C103" s="1" t="s">
        <v>32</v>
      </c>
      <c r="D103" s="23">
        <f t="shared" si="0"/>
        <v>15936.428571428572</v>
      </c>
      <c r="E103" s="26"/>
    </row>
    <row r="104" spans="2:5" x14ac:dyDescent="0.2">
      <c r="B104" s="6"/>
      <c r="C104" s="1" t="s">
        <v>33</v>
      </c>
      <c r="D104" s="23">
        <f t="shared" si="0"/>
        <v>16553.928571428572</v>
      </c>
      <c r="E104" s="26"/>
    </row>
    <row r="105" spans="2:5" x14ac:dyDescent="0.2">
      <c r="B105" s="6"/>
      <c r="C105" s="1" t="s">
        <v>34</v>
      </c>
      <c r="D105" s="23">
        <f t="shared" si="0"/>
        <v>17171.428571428572</v>
      </c>
      <c r="E105" s="26"/>
    </row>
    <row r="106" spans="2:5" x14ac:dyDescent="0.2">
      <c r="B106" s="6"/>
      <c r="C106" s="1" t="s">
        <v>35</v>
      </c>
      <c r="D106" s="23">
        <f t="shared" si="0"/>
        <v>17788.928571428572</v>
      </c>
      <c r="E106" s="26"/>
    </row>
    <row r="107" spans="2:5" x14ac:dyDescent="0.2">
      <c r="B107" s="6"/>
      <c r="C107" s="1" t="s">
        <v>36</v>
      </c>
      <c r="D107" s="23">
        <f t="shared" si="0"/>
        <v>18406.428571428572</v>
      </c>
      <c r="E107" s="26"/>
    </row>
    <row r="108" spans="2:5" x14ac:dyDescent="0.2">
      <c r="B108" s="6"/>
      <c r="C108" s="1" t="s">
        <v>37</v>
      </c>
      <c r="D108" s="23">
        <f t="shared" si="0"/>
        <v>19023.928571428572</v>
      </c>
      <c r="E108" s="26"/>
    </row>
    <row r="109" spans="2:5" x14ac:dyDescent="0.2">
      <c r="B109" s="6"/>
      <c r="C109" s="1" t="s">
        <v>38</v>
      </c>
      <c r="D109" s="23">
        <f t="shared" si="0"/>
        <v>19641.428571428572</v>
      </c>
      <c r="E109" s="26"/>
    </row>
    <row r="110" spans="2:5" x14ac:dyDescent="0.2">
      <c r="B110" s="6"/>
      <c r="C110" s="1" t="s">
        <v>39</v>
      </c>
      <c r="D110" s="23">
        <f t="shared" si="0"/>
        <v>20258.928571428572</v>
      </c>
      <c r="E110" s="26"/>
    </row>
    <row r="111" spans="2:5" ht="17" thickBot="1" x14ac:dyDescent="0.25">
      <c r="B111" s="8"/>
      <c r="C111" s="9"/>
      <c r="D111" s="9"/>
      <c r="E111" s="10"/>
    </row>
  </sheetData>
  <mergeCells count="5">
    <mergeCell ref="B5:J8"/>
    <mergeCell ref="H11:H12"/>
    <mergeCell ref="C11:C12"/>
    <mergeCell ref="H14:I16"/>
    <mergeCell ref="C14:D16"/>
  </mergeCells>
  <phoneticPr fontId="7" type="noConversion"/>
  <conditionalFormatting sqref="D73:D110">
    <cfRule type="cellIs" dxfId="6" priority="12" operator="greaterThanOrEqual">
      <formula>0</formula>
    </cfRule>
    <cfRule type="cellIs" dxfId="5" priority="14" operator="greaterThan">
      <formula>0</formula>
    </cfRule>
    <cfRule type="cellIs" dxfId="4" priority="16" operator="greaterThan">
      <formula>0</formula>
    </cfRule>
  </conditionalFormatting>
  <conditionalFormatting sqref="D73:D110">
    <cfRule type="cellIs" dxfId="3" priority="13" operator="lessThan">
      <formula>0</formula>
    </cfRule>
  </conditionalFormatting>
  <conditionalFormatting sqref="I17 I19">
    <cfRule type="cellIs" dxfId="2" priority="2" operator="greaterThan">
      <formula>0</formula>
    </cfRule>
    <cfRule type="cellIs" dxfId="1" priority="3" operator="lessThanOrEqual">
      <formula>0</formula>
    </cfRule>
  </conditionalFormatting>
  <conditionalFormatting sqref="I19 I17">
    <cfRule type="cellIs" dxfId="0" priority="1" operator="greaterThan">
      <formula>6</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Detwiller</dc:creator>
  <cp:lastModifiedBy>Aaron Dun</cp:lastModifiedBy>
  <dcterms:created xsi:type="dcterms:W3CDTF">2021-11-09T22:03:43Z</dcterms:created>
  <dcterms:modified xsi:type="dcterms:W3CDTF">2021-11-30T18:22:00Z</dcterms:modified>
</cp:coreProperties>
</file>