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structions" sheetId="1" r:id="rId1"/>
    <sheet name="Salaried" sheetId="2" r:id="rId2"/>
    <sheet name="Productivity 1" sheetId="3" r:id="rId3"/>
    <sheet name="Productivity 2" sheetId="4" r:id="rId4"/>
    <sheet name="Mixed" sheetId="5" r:id="rId5"/>
  </sheets>
  <definedNames/>
  <calcPr fullCalcOnLoad="1"/>
</workbook>
</file>

<file path=xl/sharedStrings.xml><?xml version="1.0" encoding="utf-8"?>
<sst xmlns="http://schemas.openxmlformats.org/spreadsheetml/2006/main" count="110" uniqueCount="43">
  <si>
    <t>https://chipsblog.pcc.com/physician-compensation-models-for-pediatrics</t>
  </si>
  <si>
    <t>Sample Clinician Compensation Model Tool</t>
  </si>
  <si>
    <t>V1.2</t>
  </si>
  <si>
    <t>Determine whether you want to consider a fully salaried position, one of two different production formulas, or a "mixed" model that includes both a salary and a productivity payment. In the spreadsheet, you will see a tab for each one of the different models.</t>
  </si>
  <si>
    <t xml:space="preserve">In the tab you're examining, you need only complete the 6 fields highlighted in light blue: </t>
  </si>
  <si>
    <r>
      <rPr>
        <b/>
        <sz val="10"/>
        <rFont val="Arial"/>
        <family val="2"/>
      </rPr>
      <t xml:space="preserve">Overhead </t>
    </r>
    <r>
      <rPr>
        <sz val="10"/>
        <rFont val="Arial"/>
        <family val="2"/>
      </rPr>
      <t>- Overhead, for this purpose is the percentage of the expenses required to run the practice without the costs directly related to any clinicians. For example, you'd count rent, vaccines, non-clinical staff, your EHR, etc. Although it varies widely, most pediatric practices run somewhere between 55-65% overhead.</t>
    </r>
  </si>
  <si>
    <r>
      <rPr>
        <b/>
        <sz val="10"/>
        <rFont val="Arial"/>
        <family val="2"/>
      </rPr>
      <t>Desired Margin</t>
    </r>
    <r>
      <rPr>
        <sz val="10"/>
        <rFont val="Arial"/>
        <family val="2"/>
      </rPr>
      <t xml:space="preserve"> - What is the desired profitability you expect from your employed clinician? Note that this value covers all unexpected expenses and serves as a buffer for when your Overhead fluctuates. I recommend a minimum margin of 10% - that's what you get "paid" for your risk.</t>
    </r>
  </si>
  <si>
    <r>
      <rPr>
        <b/>
        <sz val="10"/>
        <rFont val="Arial"/>
        <family val="2"/>
      </rPr>
      <t>Benefits, Taxes, etc.</t>
    </r>
    <r>
      <rPr>
        <sz val="10"/>
        <rFont val="Arial"/>
        <family val="2"/>
      </rPr>
      <t xml:space="preserve"> - Most people focus on the 'salary' of a clinician and fail to account for all of the other expenses associated with an employee - from benefits (including malpractice insurance and healthcare) to employer taxes (Medicare, Social Security). Making sure to pad your analysis with money to cover these additional expenses will save you from being surprised later!</t>
    </r>
  </si>
  <si>
    <r>
      <rPr>
        <b/>
        <sz val="10"/>
        <rFont val="Arial"/>
        <family val="2"/>
      </rPr>
      <t>Salary</t>
    </r>
    <r>
      <rPr>
        <sz val="10"/>
        <rFont val="Arial"/>
        <family val="2"/>
      </rPr>
      <t xml:space="preserve"> - If there is a desired initial salary for the clinician, indicate it here.</t>
    </r>
  </si>
  <si>
    <r>
      <rPr>
        <b/>
        <sz val="10"/>
        <rFont val="Arial"/>
        <family val="2"/>
      </rPr>
      <t xml:space="preserve">Productivity 1 - </t>
    </r>
    <r>
      <rPr>
        <sz val="10"/>
        <rFont val="Arial"/>
        <family val="2"/>
      </rPr>
      <t xml:space="preserve">if the clinician should receive a portion of the revenue he or she generates, indicate so here.  </t>
    </r>
  </si>
  <si>
    <r>
      <rPr>
        <b/>
        <sz val="10"/>
        <rFont val="Arial"/>
        <family val="2"/>
      </rPr>
      <t>Productivity 2</t>
    </r>
    <r>
      <rPr>
        <sz val="10"/>
        <rFont val="Arial"/>
        <family val="2"/>
      </rPr>
      <t xml:space="preserve"> - In a more sophisticated example, a practice may have additional layers of productivity. In our example, we're going to calculate a bonus of 25% of all revenue up to $400K and then increase the bonus to 30% of everything over $400K.</t>
    </r>
  </si>
  <si>
    <t xml:space="preserve">Once you've entered the data, the spreadsheet will then calculate a variety of important data points for you based on potential revenue levels from $200K through $800K. The key lines are: </t>
  </si>
  <si>
    <r>
      <rPr>
        <b/>
        <sz val="10"/>
        <rFont val="Arial"/>
        <family val="2"/>
      </rPr>
      <t xml:space="preserve">Bonus Line – </t>
    </r>
    <r>
      <rPr>
        <sz val="10"/>
        <rFont val="Arial"/>
        <family val="2"/>
      </rPr>
      <t>If we use the second layer of productivity, this is the dollar level that someone will need to cross to get the higher level bonus.</t>
    </r>
  </si>
  <si>
    <r>
      <rPr>
        <b/>
        <sz val="10"/>
        <rFont val="Arial"/>
        <family val="2"/>
      </rPr>
      <t xml:space="preserve">Total Income </t>
    </r>
    <r>
      <rPr>
        <sz val="10"/>
        <rFont val="Arial"/>
        <family val="2"/>
      </rPr>
      <t>- this shows the "income" of the clinician in question without benefits.</t>
    </r>
  </si>
  <si>
    <r>
      <rPr>
        <b/>
        <sz val="10"/>
        <rFont val="Arial"/>
        <family val="2"/>
      </rPr>
      <t xml:space="preserve">Difference </t>
    </r>
    <r>
      <rPr>
        <sz val="10"/>
        <rFont val="Arial"/>
        <family val="2"/>
      </rPr>
      <t xml:space="preserve">- Tells you whether or not you can afford this payment model. If the number is negative (in red) then you are paying the clinician more than their revenue can cover.  </t>
    </r>
  </si>
  <si>
    <r>
      <rPr>
        <b/>
        <sz val="10"/>
        <rFont val="Arial"/>
        <family val="2"/>
      </rPr>
      <t xml:space="preserve">No Margin - </t>
    </r>
    <r>
      <rPr>
        <sz val="10"/>
        <rFont val="Arial"/>
        <family val="2"/>
      </rPr>
      <t>Although this is bad business practice, you can remove your margin to determine if you are completely in the hole or if it's primarily eating into your margin. [That's a discussion for later.] A good example of where this might come into play is at the $400K revenue section of the Salary tab...you'll notice that with the expected 10% margin, the owners lose $18,000 (E24). However, if you drop the $40K expected margin, the practice ends up with $22K to spare...which may or may not be acceptable.</t>
    </r>
  </si>
  <si>
    <t>Feel free to adjust the formulas, or course, especially for the "Productivity 2" tab where there are 2 layers of production being measured. Feel free to change the forumulas to reflect your circumstance and feel free to reach out here for aguidance.</t>
  </si>
  <si>
    <t>Play around with the fields in blue at the top and you'll quickly see the effect. With a little spreadsheet knowledge, you can see how things impact your profitability.</t>
  </si>
  <si>
    <t>METHOD</t>
  </si>
  <si>
    <t>Fixed Salary, no performance bonus</t>
  </si>
  <si>
    <t>Overhead</t>
  </si>
  <si>
    <t>Desired Margin</t>
  </si>
  <si>
    <t>Benefits, Taxes</t>
  </si>
  <si>
    <t>Salary</t>
  </si>
  <si>
    <t>Productivity 1</t>
  </si>
  <si>
    <t>Productivity 2</t>
  </si>
  <si>
    <t>Bonus Line</t>
  </si>
  <si>
    <t>Revenue</t>
  </si>
  <si>
    <t>Benefits</t>
  </si>
  <si>
    <t>Margin</t>
  </si>
  <si>
    <t>After Overhead</t>
  </si>
  <si>
    <t>After Benefits</t>
  </si>
  <si>
    <t>After Margin</t>
  </si>
  <si>
    <t>Total Income</t>
  </si>
  <si>
    <t>Difference</t>
  </si>
  <si>
    <t>No Margin</t>
  </si>
  <si>
    <t>Eat what you kill, percentage of all revenue</t>
  </si>
  <si>
    <t>25% of all Revenue</t>
  </si>
  <si>
    <t>Eat what you kill, increasing return</t>
  </si>
  <si>
    <t>25% of revenue up to $400,000</t>
  </si>
  <si>
    <t>30% of revenue over $400,000</t>
  </si>
  <si>
    <t>Mixed model – salary with production bonus</t>
  </si>
  <si>
    <t>25% of revenue over $400,000</t>
  </si>
</sst>
</file>

<file path=xl/styles.xml><?xml version="1.0" encoding="utf-8"?>
<styleSheet xmlns="http://schemas.openxmlformats.org/spreadsheetml/2006/main">
  <numFmts count="5">
    <numFmt numFmtId="164" formatCode="General"/>
    <numFmt numFmtId="165" formatCode="mm/dd/yy"/>
    <numFmt numFmtId="166" formatCode="0%"/>
    <numFmt numFmtId="167" formatCode="[$$-409]#,##0;[RED]\-[$$-409]#,##0"/>
    <numFmt numFmtId="168" formatCode="[$$-409]#,##0.00;[RED]\-[$$-409]#,##0.00"/>
  </numFmts>
  <fonts count="2">
    <font>
      <sz val="10"/>
      <name val="Arial"/>
      <family val="2"/>
    </font>
    <font>
      <b/>
      <sz val="10"/>
      <name val="Arial"/>
      <family val="2"/>
    </font>
  </fonts>
  <fills count="3">
    <fill>
      <patternFill/>
    </fill>
    <fill>
      <patternFill patternType="gray125"/>
    </fill>
    <fill>
      <patternFill patternType="solid">
        <fgColor indexed="27"/>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5" fontId="0" fillId="0" borderId="0" xfId="0" applyNumberFormat="1" applyAlignment="1">
      <alignment/>
    </xf>
    <xf numFmtId="164" fontId="0" fillId="0" borderId="0" xfId="0" applyFont="1" applyAlignment="1">
      <alignment wrapText="1"/>
    </xf>
    <xf numFmtId="164" fontId="1" fillId="0" borderId="0" xfId="0" applyFont="1" applyAlignment="1">
      <alignment wrapText="1"/>
    </xf>
    <xf numFmtId="164" fontId="1" fillId="0" borderId="0" xfId="0" applyFont="1" applyAlignment="1">
      <alignment/>
    </xf>
    <xf numFmtId="166" fontId="0" fillId="0" borderId="0" xfId="0" applyNumberFormat="1" applyFont="1" applyAlignment="1">
      <alignment/>
    </xf>
    <xf numFmtId="166" fontId="0" fillId="2" borderId="0" xfId="0" applyNumberFormat="1" applyFill="1" applyAlignment="1">
      <alignment/>
    </xf>
    <xf numFmtId="167" fontId="0" fillId="2" borderId="0" xfId="0" applyNumberFormat="1" applyFill="1" applyAlignment="1">
      <alignment/>
    </xf>
    <xf numFmtId="167" fontId="0" fillId="0" borderId="0" xfId="0" applyNumberFormat="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EE7EC"/>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1171575</xdr:colOff>
      <xdr:row>5</xdr:row>
      <xdr:rowOff>142875</xdr:rowOff>
    </xdr:to>
    <xdr:pic>
      <xdr:nvPicPr>
        <xdr:cNvPr id="1" name="Image 1"/>
        <xdr:cNvPicPr preferRelativeResize="1">
          <a:picLocks noChangeAspect="1"/>
        </xdr:cNvPicPr>
      </xdr:nvPicPr>
      <xdr:blipFill>
        <a:blip r:embed="rId1"/>
        <a:stretch>
          <a:fillRect/>
        </a:stretch>
      </xdr:blipFill>
      <xdr:spPr>
        <a:xfrm>
          <a:off x="0" y="19050"/>
          <a:ext cx="1171575" cy="10096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7:A26"/>
  <sheetViews>
    <sheetView tabSelected="1" workbookViewId="0" topLeftCell="A1">
      <selection activeCell="A11" sqref="A11"/>
    </sheetView>
  </sheetViews>
  <sheetFormatPr defaultColWidth="9.140625" defaultRowHeight="12.75"/>
  <cols>
    <col min="1" max="1" width="60.7109375" style="0" customWidth="1"/>
    <col min="2" max="16384" width="11.57421875" style="0" customWidth="1"/>
  </cols>
  <sheetData>
    <row r="1" ht="14.25"/>
    <row r="2" ht="14.25"/>
    <row r="3" ht="14.25"/>
    <row r="5" ht="14.25"/>
    <row r="6" ht="14.25"/>
    <row r="7" ht="14.25">
      <c r="A7" t="s">
        <v>0</v>
      </c>
    </row>
    <row r="8" ht="14.25">
      <c r="A8" t="s">
        <v>1</v>
      </c>
    </row>
    <row r="9" ht="14.25">
      <c r="A9" t="s">
        <v>2</v>
      </c>
    </row>
    <row r="10" ht="14.25">
      <c r="A10" s="1">
        <v>44018</v>
      </c>
    </row>
    <row r="12" ht="52.5" customHeight="1">
      <c r="A12" s="2" t="s">
        <v>3</v>
      </c>
    </row>
    <row r="13" ht="33.75" customHeight="1">
      <c r="A13" s="2" t="s">
        <v>4</v>
      </c>
    </row>
    <row r="14" ht="59.25" customHeight="1">
      <c r="A14" s="3" t="s">
        <v>5</v>
      </c>
    </row>
    <row r="15" ht="53.25" customHeight="1">
      <c r="A15" s="3" t="s">
        <v>6</v>
      </c>
    </row>
    <row r="16" ht="75.75" customHeight="1">
      <c r="A16" s="3" t="s">
        <v>7</v>
      </c>
    </row>
    <row r="17" ht="29.25" customHeight="1">
      <c r="A17" s="3" t="s">
        <v>8</v>
      </c>
    </row>
    <row r="18" ht="27" customHeight="1">
      <c r="A18" s="3" t="s">
        <v>9</v>
      </c>
    </row>
    <row r="19" ht="45.75" customHeight="1">
      <c r="A19" s="3" t="s">
        <v>10</v>
      </c>
    </row>
    <row r="20" ht="35.25" customHeight="1">
      <c r="A20" s="2" t="s">
        <v>11</v>
      </c>
    </row>
    <row r="21" ht="35.25" customHeight="1">
      <c r="A21" s="3" t="s">
        <v>12</v>
      </c>
    </row>
    <row r="22" ht="24.75" customHeight="1">
      <c r="A22" s="3" t="s">
        <v>13</v>
      </c>
    </row>
    <row r="23" ht="48.75" customHeight="1">
      <c r="A23" s="3" t="s">
        <v>14</v>
      </c>
    </row>
    <row r="24" ht="92.25">
      <c r="A24" s="3" t="s">
        <v>15</v>
      </c>
    </row>
    <row r="25" ht="54" customHeight="1">
      <c r="A25" s="2" t="s">
        <v>16</v>
      </c>
    </row>
    <row r="26" ht="42.75" customHeight="1">
      <c r="A26" s="2" t="s">
        <v>17</v>
      </c>
    </row>
    <row r="27" ht="42.75" customHeight="1"/>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A1:M27"/>
  <sheetViews>
    <sheetView workbookViewId="0" topLeftCell="A7">
      <selection activeCell="C11" sqref="C11"/>
    </sheetView>
  </sheetViews>
  <sheetFormatPr defaultColWidth="9.140625" defaultRowHeight="12.75"/>
  <cols>
    <col min="1" max="1" width="14.421875" style="0" customWidth="1"/>
    <col min="2" max="2" width="14.28125" style="0" customWidth="1"/>
    <col min="3" max="3" width="14.00390625" style="0" customWidth="1"/>
    <col min="4" max="16384" width="11.57421875" style="0" customWidth="1"/>
  </cols>
  <sheetData>
    <row r="1" spans="1:2" ht="12.75">
      <c r="A1" s="4" t="s">
        <v>18</v>
      </c>
      <c r="B1" s="5" t="s">
        <v>19</v>
      </c>
    </row>
    <row r="2" spans="1:2" ht="12.75">
      <c r="A2" s="4" t="s">
        <v>20</v>
      </c>
      <c r="B2" s="6">
        <v>0.6000000000000001</v>
      </c>
    </row>
    <row r="3" spans="1:2" ht="12.75">
      <c r="A3" s="4" t="s">
        <v>21</v>
      </c>
      <c r="B3" s="6">
        <v>0.1</v>
      </c>
    </row>
    <row r="4" spans="1:2" ht="12.75">
      <c r="A4" s="4" t="s">
        <v>22</v>
      </c>
      <c r="B4" s="6">
        <v>0.15</v>
      </c>
    </row>
    <row r="5" spans="1:2" ht="12.75">
      <c r="A5" s="4" t="s">
        <v>23</v>
      </c>
      <c r="B5" s="7">
        <v>120000</v>
      </c>
    </row>
    <row r="6" spans="1:2" ht="12.75">
      <c r="A6" s="4" t="s">
        <v>24</v>
      </c>
      <c r="B6" s="6">
        <v>0</v>
      </c>
    </row>
    <row r="7" spans="1:2" ht="14.25">
      <c r="A7" s="4" t="s">
        <v>25</v>
      </c>
      <c r="B7" s="6">
        <v>0</v>
      </c>
    </row>
    <row r="8" spans="1:2" ht="14.25">
      <c r="A8" s="4" t="s">
        <v>26</v>
      </c>
      <c r="B8" s="7">
        <v>0</v>
      </c>
    </row>
    <row r="9" ht="14.25"/>
    <row r="11" spans="2:13" ht="14.25">
      <c r="B11" s="4" t="s">
        <v>27</v>
      </c>
      <c r="C11" s="8">
        <v>200000</v>
      </c>
      <c r="D11" s="8">
        <v>300000</v>
      </c>
      <c r="E11" s="8">
        <v>400000</v>
      </c>
      <c r="F11" s="8">
        <v>500000</v>
      </c>
      <c r="G11" s="8">
        <v>600000</v>
      </c>
      <c r="H11" s="8">
        <v>700000</v>
      </c>
      <c r="I11" s="8">
        <v>800000</v>
      </c>
      <c r="L11" s="4"/>
      <c r="M11" s="9"/>
    </row>
    <row r="12" spans="2:13" ht="14.25">
      <c r="B12" s="4" t="s">
        <v>20</v>
      </c>
      <c r="C12" s="8">
        <f>$B2*C11</f>
        <v>120000.00000000001</v>
      </c>
      <c r="D12" s="8">
        <f>$B2*D11</f>
        <v>180000.00000000003</v>
      </c>
      <c r="E12" s="8">
        <f>$B2*E11</f>
        <v>240000.00000000003</v>
      </c>
      <c r="F12" s="8">
        <f>$B2*F11</f>
        <v>300000.00000000006</v>
      </c>
      <c r="G12" s="8">
        <f>$B2*G11</f>
        <v>360000.00000000006</v>
      </c>
      <c r="H12" s="8">
        <f>$B2*H11</f>
        <v>420000.00000000006</v>
      </c>
      <c r="I12" s="8">
        <f>$B2*I11</f>
        <v>480000.00000000006</v>
      </c>
      <c r="L12" s="4"/>
      <c r="M12" s="9"/>
    </row>
    <row r="13" spans="2:13" ht="14.25">
      <c r="B13" s="4" t="s">
        <v>28</v>
      </c>
      <c r="C13" s="8">
        <f>$B4*C23</f>
        <v>18000</v>
      </c>
      <c r="D13" s="8">
        <f>$B4*D23</f>
        <v>18000</v>
      </c>
      <c r="E13" s="8">
        <f>$B4*E23</f>
        <v>18000</v>
      </c>
      <c r="F13" s="8">
        <f>$B4*F23</f>
        <v>18000</v>
      </c>
      <c r="G13" s="8">
        <f>$B4*G23</f>
        <v>18000</v>
      </c>
      <c r="H13" s="8">
        <f>$B4*H23</f>
        <v>18000</v>
      </c>
      <c r="I13" s="8">
        <f>$B4*I23</f>
        <v>18000</v>
      </c>
      <c r="L13" s="4"/>
      <c r="M13" s="8"/>
    </row>
    <row r="14" spans="2:13" ht="14.25">
      <c r="B14" s="4" t="s">
        <v>29</v>
      </c>
      <c r="C14" s="8">
        <f>$B3*C11</f>
        <v>20000</v>
      </c>
      <c r="D14" s="8">
        <f>$B3*D11</f>
        <v>30000</v>
      </c>
      <c r="E14" s="8">
        <f>$B3*E11</f>
        <v>40000</v>
      </c>
      <c r="F14" s="8">
        <f>$B3*F11</f>
        <v>50000</v>
      </c>
      <c r="G14" s="8">
        <f>$B3*G11</f>
        <v>60000</v>
      </c>
      <c r="H14" s="8">
        <f>$B3*H11</f>
        <v>70000</v>
      </c>
      <c r="I14" s="8">
        <f>$B3*I11</f>
        <v>80000</v>
      </c>
      <c r="L14" s="4"/>
      <c r="M14" s="9"/>
    </row>
    <row r="15" spans="2:12" ht="14.25">
      <c r="B15" s="4"/>
      <c r="C15" s="8"/>
      <c r="D15" s="8"/>
      <c r="E15" s="8"/>
      <c r="F15" s="8"/>
      <c r="G15" s="8"/>
      <c r="H15" s="8"/>
      <c r="I15" s="8"/>
      <c r="L15" s="4"/>
    </row>
    <row r="16" spans="2:13" ht="14.25">
      <c r="B16" s="4" t="s">
        <v>30</v>
      </c>
      <c r="C16" s="8">
        <f>C11-C12</f>
        <v>79999.99999999999</v>
      </c>
      <c r="D16" s="8">
        <f>D11-D12</f>
        <v>119999.99999999997</v>
      </c>
      <c r="E16" s="8">
        <f>E11-E12</f>
        <v>159999.99999999997</v>
      </c>
      <c r="F16" s="8">
        <f>F11-F12</f>
        <v>199999.99999999994</v>
      </c>
      <c r="G16" s="8">
        <f>G11-G12</f>
        <v>239999.99999999994</v>
      </c>
      <c r="H16" s="8">
        <f>H11-H12</f>
        <v>279999.99999999994</v>
      </c>
      <c r="I16" s="8">
        <f>I11-I12</f>
        <v>319999.99999999994</v>
      </c>
      <c r="L16" s="4"/>
      <c r="M16" s="9"/>
    </row>
    <row r="17" spans="2:13" ht="14.25">
      <c r="B17" s="4" t="s">
        <v>31</v>
      </c>
      <c r="C17" s="8">
        <f aca="true" t="shared" si="0" ref="C17:C18">C16-C13</f>
        <v>61999.999999999985</v>
      </c>
      <c r="D17" s="8">
        <f aca="true" t="shared" si="1" ref="D17:D18">D16-D13</f>
        <v>101999.99999999997</v>
      </c>
      <c r="E17" s="8">
        <f aca="true" t="shared" si="2" ref="E17:E18">E16-E13</f>
        <v>141999.99999999997</v>
      </c>
      <c r="F17" s="8">
        <f aca="true" t="shared" si="3" ref="F17:F18">F16-F13</f>
        <v>181999.99999999994</v>
      </c>
      <c r="G17" s="8">
        <f aca="true" t="shared" si="4" ref="G17:G18">G16-G13</f>
        <v>221999.99999999994</v>
      </c>
      <c r="H17" s="8">
        <f aca="true" t="shared" si="5" ref="H17:H18">H16-H13</f>
        <v>261999.99999999994</v>
      </c>
      <c r="I17" s="8">
        <f aca="true" t="shared" si="6" ref="I17:I18">I16-I13</f>
        <v>301999.99999999994</v>
      </c>
      <c r="L17" s="4"/>
      <c r="M17" s="9"/>
    </row>
    <row r="18" spans="2:13" ht="14.25">
      <c r="B18" s="4" t="s">
        <v>32</v>
      </c>
      <c r="C18" s="8">
        <f t="shared" si="0"/>
        <v>41999.999999999985</v>
      </c>
      <c r="D18" s="8">
        <f t="shared" si="1"/>
        <v>71999.99999999997</v>
      </c>
      <c r="E18" s="8">
        <f t="shared" si="2"/>
        <v>101999.99999999997</v>
      </c>
      <c r="F18" s="8">
        <f t="shared" si="3"/>
        <v>131999.99999999994</v>
      </c>
      <c r="G18" s="8">
        <f t="shared" si="4"/>
        <v>161999.99999999994</v>
      </c>
      <c r="H18" s="8">
        <f t="shared" si="5"/>
        <v>191999.99999999994</v>
      </c>
      <c r="I18" s="8">
        <f t="shared" si="6"/>
        <v>221999.99999999994</v>
      </c>
      <c r="L18" s="4"/>
      <c r="M18" s="9"/>
    </row>
    <row r="19" spans="2:12" ht="14.25">
      <c r="B19" s="4"/>
      <c r="C19" s="8"/>
      <c r="D19" s="8"/>
      <c r="E19" s="8"/>
      <c r="F19" s="8"/>
      <c r="G19" s="8"/>
      <c r="H19" s="8"/>
      <c r="I19" s="8"/>
      <c r="L19" s="4"/>
    </row>
    <row r="20" spans="2:13" ht="14.25">
      <c r="B20" s="4" t="s">
        <v>23</v>
      </c>
      <c r="C20" s="8">
        <f>$B5</f>
        <v>120000</v>
      </c>
      <c r="D20" s="8">
        <f>$B5</f>
        <v>120000</v>
      </c>
      <c r="E20" s="8">
        <f>$B5</f>
        <v>120000</v>
      </c>
      <c r="F20" s="8">
        <f>$B5</f>
        <v>120000</v>
      </c>
      <c r="G20" s="8">
        <f>$B5</f>
        <v>120000</v>
      </c>
      <c r="H20" s="8">
        <f>$B5</f>
        <v>120000</v>
      </c>
      <c r="I20" s="8">
        <f>$B5</f>
        <v>120000</v>
      </c>
      <c r="L20" s="4"/>
      <c r="M20" s="8"/>
    </row>
    <row r="21" spans="2:13" ht="14.25">
      <c r="B21" s="4" t="s">
        <v>24</v>
      </c>
      <c r="C21" s="8">
        <f>$B6*C11</f>
        <v>0</v>
      </c>
      <c r="D21" s="8">
        <f>$B6*D11</f>
        <v>0</v>
      </c>
      <c r="E21" s="8">
        <f>$B6*E11</f>
        <v>0</v>
      </c>
      <c r="F21" s="8">
        <f>$B6*F11</f>
        <v>0</v>
      </c>
      <c r="G21" s="8">
        <f>$B6*G11</f>
        <v>0</v>
      </c>
      <c r="H21" s="8">
        <f>$B6*H11</f>
        <v>0</v>
      </c>
      <c r="I21" s="8">
        <f>$B6*I11</f>
        <v>0</v>
      </c>
      <c r="L21" s="4"/>
      <c r="M21" s="9"/>
    </row>
    <row r="22" spans="2:13" ht="14.25">
      <c r="B22" s="4" t="s">
        <v>25</v>
      </c>
      <c r="C22" s="8">
        <f>$B7*(C11-400000)</f>
        <v>0</v>
      </c>
      <c r="D22" s="8">
        <f>$B7*(D11-400000)</f>
        <v>0</v>
      </c>
      <c r="E22" s="8">
        <f>$B7*(E11-400000)</f>
        <v>0</v>
      </c>
      <c r="F22" s="8">
        <f>$B7*(F11-400000)</f>
        <v>0</v>
      </c>
      <c r="G22" s="8">
        <f>$B7*(G11-400000)</f>
        <v>0</v>
      </c>
      <c r="H22" s="8">
        <f>$B7*(H11-400000)</f>
        <v>0</v>
      </c>
      <c r="I22" s="8">
        <f>$B7*(I11-400000)</f>
        <v>0</v>
      </c>
      <c r="L22" s="4"/>
      <c r="M22" s="9"/>
    </row>
    <row r="23" spans="2:13" ht="14.25">
      <c r="B23" s="4" t="s">
        <v>33</v>
      </c>
      <c r="C23" s="8">
        <f>SUM(C20:C22)</f>
        <v>120000</v>
      </c>
      <c r="D23" s="8">
        <f>SUM(D20:D22)</f>
        <v>120000</v>
      </c>
      <c r="E23" s="8">
        <f>SUM(E20:E22)</f>
        <v>120000</v>
      </c>
      <c r="F23" s="8">
        <f>SUM(F20:F22)</f>
        <v>120000</v>
      </c>
      <c r="G23" s="8">
        <f>SUM(G20:G22)</f>
        <v>120000</v>
      </c>
      <c r="H23" s="8">
        <f>SUM(H20:H22)</f>
        <v>120000</v>
      </c>
      <c r="I23" s="8">
        <f>SUM(I20:I22)</f>
        <v>120000</v>
      </c>
      <c r="L23" s="4"/>
      <c r="M23" s="9"/>
    </row>
    <row r="24" spans="3:9" ht="14.25">
      <c r="C24" s="8"/>
      <c r="D24" s="8"/>
      <c r="E24" s="8"/>
      <c r="F24" s="8"/>
      <c r="G24" s="8"/>
      <c r="H24" s="8"/>
      <c r="I24" s="8"/>
    </row>
    <row r="25" spans="2:13" ht="14.25">
      <c r="B25" s="4" t="s">
        <v>34</v>
      </c>
      <c r="C25" s="8">
        <f>C18-C23</f>
        <v>-78000.00000000001</v>
      </c>
      <c r="D25" s="8">
        <f>D18-D23</f>
        <v>-48000.00000000003</v>
      </c>
      <c r="E25" s="8">
        <f>E18-E23</f>
        <v>-18000.00000000003</v>
      </c>
      <c r="F25" s="8">
        <f>F18-F23</f>
        <v>11999.999999999942</v>
      </c>
      <c r="G25" s="8">
        <f>G18-G23</f>
        <v>41999.99999999994</v>
      </c>
      <c r="H25" s="8">
        <f>H18-H23</f>
        <v>71999.99999999994</v>
      </c>
      <c r="I25" s="8">
        <f>I18-I23</f>
        <v>101999.99999999994</v>
      </c>
      <c r="L25" s="4"/>
      <c r="M25" s="9"/>
    </row>
    <row r="26" spans="2:12" ht="14.25">
      <c r="B26" s="4"/>
      <c r="C26" s="8"/>
      <c r="D26" s="8"/>
      <c r="E26" s="8"/>
      <c r="F26" s="8"/>
      <c r="G26" s="8"/>
      <c r="H26" s="8"/>
      <c r="I26" s="8"/>
      <c r="L26" s="4"/>
    </row>
    <row r="27" spans="2:13" ht="14.25">
      <c r="B27" s="4" t="s">
        <v>35</v>
      </c>
      <c r="C27" s="8">
        <f>C25+C14</f>
        <v>-58000.000000000015</v>
      </c>
      <c r="D27" s="8">
        <f>D25+D14</f>
        <v>-18000.00000000003</v>
      </c>
      <c r="E27" s="8">
        <f>E25+E14</f>
        <v>21999.99999999997</v>
      </c>
      <c r="F27" s="8">
        <f>F25+F14</f>
        <v>61999.99999999994</v>
      </c>
      <c r="G27" s="8">
        <f>G25+G14</f>
        <v>101999.99999999994</v>
      </c>
      <c r="H27" s="8">
        <f>H25+H14</f>
        <v>141999.99999999994</v>
      </c>
      <c r="I27" s="8">
        <f>I25+I14</f>
        <v>181999.99999999994</v>
      </c>
      <c r="L27" s="4"/>
      <c r="M27" s="9"/>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I27"/>
  <sheetViews>
    <sheetView workbookViewId="0" topLeftCell="A7">
      <selection activeCell="C11" sqref="C11"/>
    </sheetView>
  </sheetViews>
  <sheetFormatPr defaultColWidth="9.140625" defaultRowHeight="12.75"/>
  <cols>
    <col min="1" max="1" width="14.421875" style="0" customWidth="1"/>
    <col min="2" max="2" width="14.28125" style="0" customWidth="1"/>
    <col min="3" max="3" width="14.00390625" style="0" customWidth="1"/>
    <col min="4" max="16384" width="11.57421875" style="0" customWidth="1"/>
  </cols>
  <sheetData>
    <row r="1" spans="1:2" ht="12.75">
      <c r="A1" s="4" t="s">
        <v>18</v>
      </c>
      <c r="B1" s="5" t="s">
        <v>36</v>
      </c>
    </row>
    <row r="2" spans="1:2" ht="12.75">
      <c r="A2" s="4" t="s">
        <v>20</v>
      </c>
      <c r="B2" s="6">
        <v>0.6000000000000001</v>
      </c>
    </row>
    <row r="3" spans="1:2" ht="12.75">
      <c r="A3" s="4" t="s">
        <v>21</v>
      </c>
      <c r="B3" s="6">
        <v>0.1</v>
      </c>
    </row>
    <row r="4" spans="1:2" ht="12.75">
      <c r="A4" s="4" t="s">
        <v>22</v>
      </c>
      <c r="B4" s="6">
        <v>0.15</v>
      </c>
    </row>
    <row r="5" spans="1:2" ht="12.75">
      <c r="A5" s="4" t="s">
        <v>23</v>
      </c>
      <c r="B5" s="7">
        <v>0</v>
      </c>
    </row>
    <row r="6" spans="1:3" ht="12.75">
      <c r="A6" s="4" t="s">
        <v>24</v>
      </c>
      <c r="B6" s="6">
        <v>0.25</v>
      </c>
      <c r="C6" t="s">
        <v>37</v>
      </c>
    </row>
    <row r="7" spans="1:2" ht="12.75">
      <c r="A7" s="4" t="s">
        <v>25</v>
      </c>
      <c r="B7" s="6">
        <v>0</v>
      </c>
    </row>
    <row r="8" spans="1:2" ht="14.25">
      <c r="A8" s="4" t="s">
        <v>26</v>
      </c>
      <c r="B8" s="7">
        <v>0</v>
      </c>
    </row>
    <row r="11" spans="2:9" ht="14.25">
      <c r="B11" s="4" t="s">
        <v>27</v>
      </c>
      <c r="C11" s="8">
        <v>200000</v>
      </c>
      <c r="D11" s="8">
        <v>300000</v>
      </c>
      <c r="E11" s="8">
        <v>400000</v>
      </c>
      <c r="F11" s="8">
        <v>500000</v>
      </c>
      <c r="G11" s="8">
        <v>600000</v>
      </c>
      <c r="H11" s="8">
        <v>700000</v>
      </c>
      <c r="I11" s="8">
        <v>800000</v>
      </c>
    </row>
    <row r="12" spans="2:9" ht="14.25">
      <c r="B12" s="4" t="s">
        <v>20</v>
      </c>
      <c r="C12" s="8">
        <f>$B2*C11</f>
        <v>120000.00000000001</v>
      </c>
      <c r="D12" s="8">
        <f>$B2*D11</f>
        <v>180000.00000000003</v>
      </c>
      <c r="E12" s="8">
        <f>$B2*E11</f>
        <v>240000.00000000003</v>
      </c>
      <c r="F12" s="8">
        <f>$B2*F11</f>
        <v>300000.00000000006</v>
      </c>
      <c r="G12" s="8">
        <f>$B2*G11</f>
        <v>360000.00000000006</v>
      </c>
      <c r="H12" s="8">
        <f>$B2*H11</f>
        <v>420000.00000000006</v>
      </c>
      <c r="I12" s="8">
        <f>$B2*I11</f>
        <v>480000.00000000006</v>
      </c>
    </row>
    <row r="13" spans="2:9" ht="14.25">
      <c r="B13" s="4" t="s">
        <v>28</v>
      </c>
      <c r="C13" s="8">
        <f>$B4*C23</f>
        <v>7500</v>
      </c>
      <c r="D13" s="8">
        <f>$B4*D23</f>
        <v>11250</v>
      </c>
      <c r="E13" s="8">
        <f>$B4*E23</f>
        <v>15000</v>
      </c>
      <c r="F13" s="8">
        <f>$B4*F23</f>
        <v>18750</v>
      </c>
      <c r="G13" s="8">
        <f>$B4*G23</f>
        <v>22500</v>
      </c>
      <c r="H13" s="8">
        <f>$B4*H23</f>
        <v>26250</v>
      </c>
      <c r="I13" s="8">
        <f>$B4*I23</f>
        <v>30000</v>
      </c>
    </row>
    <row r="14" spans="2:9" ht="14.25">
      <c r="B14" s="4" t="s">
        <v>29</v>
      </c>
      <c r="C14" s="8">
        <f>$B3*C11</f>
        <v>20000</v>
      </c>
      <c r="D14" s="8">
        <f>$B3*D11</f>
        <v>30000</v>
      </c>
      <c r="E14" s="8">
        <f>$B3*E11</f>
        <v>40000</v>
      </c>
      <c r="F14" s="8">
        <f>$B3*F11</f>
        <v>50000</v>
      </c>
      <c r="G14" s="8">
        <f>$B3*G11</f>
        <v>60000</v>
      </c>
      <c r="H14" s="8">
        <f>$B3*H11</f>
        <v>70000</v>
      </c>
      <c r="I14" s="8">
        <f>$B3*I11</f>
        <v>80000</v>
      </c>
    </row>
    <row r="15" spans="2:9" ht="14.25">
      <c r="B15" s="4"/>
      <c r="C15" s="8"/>
      <c r="D15" s="8"/>
      <c r="E15" s="8"/>
      <c r="F15" s="8"/>
      <c r="G15" s="8"/>
      <c r="H15" s="8"/>
      <c r="I15" s="8"/>
    </row>
    <row r="16" spans="2:9" ht="14.25">
      <c r="B16" s="4" t="s">
        <v>30</v>
      </c>
      <c r="C16" s="8">
        <f>C11-C12</f>
        <v>79999.99999999999</v>
      </c>
      <c r="D16" s="8">
        <f>D11-D12</f>
        <v>119999.99999999997</v>
      </c>
      <c r="E16" s="8">
        <f>E11-E12</f>
        <v>159999.99999999997</v>
      </c>
      <c r="F16" s="8">
        <f>F11-F12</f>
        <v>199999.99999999994</v>
      </c>
      <c r="G16" s="8">
        <f>G11-G12</f>
        <v>239999.99999999994</v>
      </c>
      <c r="H16" s="8">
        <f>H11-H12</f>
        <v>279999.99999999994</v>
      </c>
      <c r="I16" s="8">
        <f>I11-I12</f>
        <v>319999.99999999994</v>
      </c>
    </row>
    <row r="17" spans="2:9" ht="14.25">
      <c r="B17" s="4" t="s">
        <v>31</v>
      </c>
      <c r="C17" s="8">
        <f aca="true" t="shared" si="0" ref="C17:C18">C16-C13</f>
        <v>72499.99999999999</v>
      </c>
      <c r="D17" s="8">
        <f aca="true" t="shared" si="1" ref="D17:D18">D16-D13</f>
        <v>108749.99999999997</v>
      </c>
      <c r="E17" s="8">
        <f aca="true" t="shared" si="2" ref="E17:E18">E16-E13</f>
        <v>144999.99999999997</v>
      </c>
      <c r="F17" s="8">
        <f aca="true" t="shared" si="3" ref="F17:F18">F16-F13</f>
        <v>181249.99999999994</v>
      </c>
      <c r="G17" s="8">
        <f aca="true" t="shared" si="4" ref="G17:G18">G16-G13</f>
        <v>217499.99999999994</v>
      </c>
      <c r="H17" s="8">
        <f aca="true" t="shared" si="5" ref="H17:H18">H16-H13</f>
        <v>253749.99999999994</v>
      </c>
      <c r="I17" s="8">
        <f aca="true" t="shared" si="6" ref="I17:I18">I16-I13</f>
        <v>289999.99999999994</v>
      </c>
    </row>
    <row r="18" spans="2:9" ht="14.25">
      <c r="B18" s="4" t="s">
        <v>32</v>
      </c>
      <c r="C18" s="8">
        <f t="shared" si="0"/>
        <v>52499.999999999985</v>
      </c>
      <c r="D18" s="8">
        <f t="shared" si="1"/>
        <v>78749.99999999997</v>
      </c>
      <c r="E18" s="8">
        <f t="shared" si="2"/>
        <v>104999.99999999997</v>
      </c>
      <c r="F18" s="8">
        <f t="shared" si="3"/>
        <v>131249.99999999994</v>
      </c>
      <c r="G18" s="8">
        <f t="shared" si="4"/>
        <v>157499.99999999994</v>
      </c>
      <c r="H18" s="8">
        <f t="shared" si="5"/>
        <v>183749.99999999994</v>
      </c>
      <c r="I18" s="8">
        <f t="shared" si="6"/>
        <v>209999.99999999994</v>
      </c>
    </row>
    <row r="19" spans="2:9" ht="14.25">
      <c r="B19" s="4"/>
      <c r="C19" s="8"/>
      <c r="D19" s="8"/>
      <c r="E19" s="8"/>
      <c r="F19" s="8"/>
      <c r="G19" s="8"/>
      <c r="H19" s="8"/>
      <c r="I19" s="8"/>
    </row>
    <row r="20" spans="2:9" ht="14.25">
      <c r="B20" s="4" t="s">
        <v>23</v>
      </c>
      <c r="C20" s="8">
        <f>$B5</f>
        <v>0</v>
      </c>
      <c r="D20" s="8">
        <f>$B5</f>
        <v>0</v>
      </c>
      <c r="E20" s="8">
        <f>$B5</f>
        <v>0</v>
      </c>
      <c r="F20" s="8">
        <f>$B5</f>
        <v>0</v>
      </c>
      <c r="G20" s="8">
        <f>$B5</f>
        <v>0</v>
      </c>
      <c r="H20" s="8">
        <f>$B5</f>
        <v>0</v>
      </c>
      <c r="I20" s="8">
        <f>$B5</f>
        <v>0</v>
      </c>
    </row>
    <row r="21" spans="2:9" ht="14.25">
      <c r="B21" s="4" t="s">
        <v>24</v>
      </c>
      <c r="C21" s="8">
        <f>$B6*C11</f>
        <v>50000</v>
      </c>
      <c r="D21" s="8">
        <f>$B6*D11</f>
        <v>75000</v>
      </c>
      <c r="E21" s="8">
        <f>$B6*E11</f>
        <v>100000</v>
      </c>
      <c r="F21" s="8">
        <f>$B6*F11</f>
        <v>125000</v>
      </c>
      <c r="G21" s="8">
        <f>$B6*G11</f>
        <v>150000</v>
      </c>
      <c r="H21" s="8">
        <f>$B6*H11</f>
        <v>175000</v>
      </c>
      <c r="I21" s="8">
        <f>$B6*I11</f>
        <v>200000</v>
      </c>
    </row>
    <row r="22" spans="2:9" ht="14.25">
      <c r="B22" s="4" t="s">
        <v>25</v>
      </c>
      <c r="C22" s="8">
        <f>$B7*(C11-400000)</f>
        <v>0</v>
      </c>
      <c r="D22" s="8">
        <f>$B7*(D11-400000)</f>
        <v>0</v>
      </c>
      <c r="E22" s="8">
        <f>$B7*(E11-400000)</f>
        <v>0</v>
      </c>
      <c r="F22" s="8">
        <f>$B7*(F11-400000)</f>
        <v>0</v>
      </c>
      <c r="G22" s="8">
        <f>$B7*(G11-400000)</f>
        <v>0</v>
      </c>
      <c r="H22" s="8">
        <f>$B7*(H11-400000)</f>
        <v>0</v>
      </c>
      <c r="I22" s="8">
        <f>$B7*(I11-400000)</f>
        <v>0</v>
      </c>
    </row>
    <row r="23" spans="2:9" ht="14.25">
      <c r="B23" s="4" t="s">
        <v>33</v>
      </c>
      <c r="C23" s="8">
        <f>SUM(C20:C22)</f>
        <v>50000</v>
      </c>
      <c r="D23" s="8">
        <f>SUM(D20:D22)</f>
        <v>75000</v>
      </c>
      <c r="E23" s="8">
        <f>SUM(E20:E22)</f>
        <v>100000</v>
      </c>
      <c r="F23" s="8">
        <f>SUM(F20:F22)</f>
        <v>125000</v>
      </c>
      <c r="G23" s="8">
        <f>SUM(G20:G22)</f>
        <v>150000</v>
      </c>
      <c r="H23" s="8">
        <f>SUM(H20:H22)</f>
        <v>175000</v>
      </c>
      <c r="I23" s="8">
        <f>SUM(I20:I22)</f>
        <v>200000</v>
      </c>
    </row>
    <row r="24" spans="3:9" ht="14.25">
      <c r="C24" s="8"/>
      <c r="D24" s="8"/>
      <c r="E24" s="8"/>
      <c r="F24" s="8"/>
      <c r="G24" s="8"/>
      <c r="H24" s="8"/>
      <c r="I24" s="8"/>
    </row>
    <row r="25" spans="2:9" ht="14.25">
      <c r="B25" s="4" t="s">
        <v>34</v>
      </c>
      <c r="C25" s="8">
        <f>C18-C23</f>
        <v>2499.9999999999854</v>
      </c>
      <c r="D25" s="8">
        <f>D18-D23</f>
        <v>3749.999999999971</v>
      </c>
      <c r="E25" s="8">
        <f>E18-E23</f>
        <v>4999.999999999971</v>
      </c>
      <c r="F25" s="8">
        <f>F18-F23</f>
        <v>6249.999999999942</v>
      </c>
      <c r="G25" s="8">
        <f>G18-G23</f>
        <v>7499.999999999942</v>
      </c>
      <c r="H25" s="8">
        <f>H18-H23</f>
        <v>8749.999999999942</v>
      </c>
      <c r="I25" s="8">
        <f>I18-I23</f>
        <v>9999.999999999942</v>
      </c>
    </row>
    <row r="26" spans="2:9" ht="14.25">
      <c r="B26" s="4"/>
      <c r="C26" s="8"/>
      <c r="D26" s="8"/>
      <c r="E26" s="8"/>
      <c r="F26" s="8"/>
      <c r="G26" s="8"/>
      <c r="H26" s="8"/>
      <c r="I26" s="8"/>
    </row>
    <row r="27" spans="2:9" ht="14.25">
      <c r="B27" s="4" t="s">
        <v>35</v>
      </c>
      <c r="C27" s="8">
        <f>C25+C14</f>
        <v>22499.999999999985</v>
      </c>
      <c r="D27" s="8">
        <f>D25+D14</f>
        <v>33749.99999999997</v>
      </c>
      <c r="E27" s="8">
        <f>E25+E14</f>
        <v>44999.99999999997</v>
      </c>
      <c r="F27" s="8">
        <f>F25+F14</f>
        <v>56249.99999999994</v>
      </c>
      <c r="G27" s="8">
        <f>G25+G14</f>
        <v>67499.99999999994</v>
      </c>
      <c r="H27" s="8">
        <f>H25+H14</f>
        <v>78749.99999999994</v>
      </c>
      <c r="I27" s="8">
        <f>I25+I14</f>
        <v>89999.99999999994</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I27"/>
  <sheetViews>
    <sheetView workbookViewId="0" topLeftCell="A8">
      <selection activeCell="I27" sqref="I27"/>
    </sheetView>
  </sheetViews>
  <sheetFormatPr defaultColWidth="9.140625" defaultRowHeight="12.75"/>
  <cols>
    <col min="1" max="1" width="14.421875" style="0" customWidth="1"/>
    <col min="2" max="2" width="14.28125" style="0" customWidth="1"/>
    <col min="3" max="3" width="14.00390625" style="0" customWidth="1"/>
    <col min="4" max="16384" width="11.57421875" style="0" customWidth="1"/>
  </cols>
  <sheetData>
    <row r="1" spans="1:2" ht="14.25">
      <c r="A1" s="4" t="s">
        <v>18</v>
      </c>
      <c r="B1" s="5" t="s">
        <v>38</v>
      </c>
    </row>
    <row r="2" spans="1:2" ht="14.25">
      <c r="A2" s="4" t="s">
        <v>20</v>
      </c>
      <c r="B2" s="6">
        <v>0.6000000000000001</v>
      </c>
    </row>
    <row r="3" spans="1:2" ht="14.25">
      <c r="A3" s="4" t="s">
        <v>21</v>
      </c>
      <c r="B3" s="6">
        <v>0.1</v>
      </c>
    </row>
    <row r="4" spans="1:2" ht="14.25">
      <c r="A4" s="4" t="s">
        <v>22</v>
      </c>
      <c r="B4" s="6">
        <v>0.15</v>
      </c>
    </row>
    <row r="5" spans="1:2" ht="14.25">
      <c r="A5" s="4" t="s">
        <v>23</v>
      </c>
      <c r="B5" s="7">
        <v>0</v>
      </c>
    </row>
    <row r="6" spans="1:3" ht="14.25">
      <c r="A6" s="4" t="s">
        <v>24</v>
      </c>
      <c r="B6" s="6">
        <v>0.25</v>
      </c>
      <c r="C6" t="s">
        <v>39</v>
      </c>
    </row>
    <row r="7" spans="1:3" ht="14.25">
      <c r="A7" s="4" t="s">
        <v>25</v>
      </c>
      <c r="B7" s="6">
        <v>0.30000000000000004</v>
      </c>
      <c r="C7" t="s">
        <v>40</v>
      </c>
    </row>
    <row r="8" spans="1:2" ht="14.25">
      <c r="A8" s="4" t="s">
        <v>26</v>
      </c>
      <c r="B8" s="7">
        <v>400000</v>
      </c>
    </row>
    <row r="11" spans="2:9" ht="14.25">
      <c r="B11" s="4" t="s">
        <v>27</v>
      </c>
      <c r="C11" s="8">
        <v>200000</v>
      </c>
      <c r="D11" s="8">
        <v>300000</v>
      </c>
      <c r="E11" s="8">
        <v>400000</v>
      </c>
      <c r="F11" s="8">
        <v>500000</v>
      </c>
      <c r="G11" s="8">
        <v>600000</v>
      </c>
      <c r="H11" s="8">
        <v>700000</v>
      </c>
      <c r="I11" s="8">
        <v>800000</v>
      </c>
    </row>
    <row r="12" spans="2:9" ht="14.25">
      <c r="B12" s="4" t="s">
        <v>20</v>
      </c>
      <c r="C12" s="8">
        <f>$B2*C11</f>
        <v>120000.00000000001</v>
      </c>
      <c r="D12" s="8">
        <f>$B2*D11</f>
        <v>180000.00000000003</v>
      </c>
      <c r="E12" s="8">
        <f>$B2*E11</f>
        <v>240000.00000000003</v>
      </c>
      <c r="F12" s="8">
        <f>$B2*F11</f>
        <v>300000.00000000006</v>
      </c>
      <c r="G12" s="8">
        <f>$B2*G11</f>
        <v>360000.00000000006</v>
      </c>
      <c r="H12" s="8">
        <f>$B2*H11</f>
        <v>420000.00000000006</v>
      </c>
      <c r="I12" s="8">
        <f>$B2*I11</f>
        <v>480000.00000000006</v>
      </c>
    </row>
    <row r="13" spans="2:9" ht="14.25">
      <c r="B13" s="4" t="s">
        <v>28</v>
      </c>
      <c r="C13" s="8">
        <f>$B4*C23</f>
        <v>7500</v>
      </c>
      <c r="D13" s="8">
        <f>$B4*D23</f>
        <v>11250</v>
      </c>
      <c r="E13" s="8">
        <f>$B4*E23</f>
        <v>15000</v>
      </c>
      <c r="F13" s="8">
        <f>$B4*F23</f>
        <v>19500</v>
      </c>
      <c r="G13" s="8">
        <f>$B4*G23</f>
        <v>24000</v>
      </c>
      <c r="H13" s="8">
        <f>$B4*H23</f>
        <v>28500</v>
      </c>
      <c r="I13" s="8">
        <f>$B4*I23</f>
        <v>33000</v>
      </c>
    </row>
    <row r="14" spans="2:9" ht="14.25">
      <c r="B14" s="4" t="s">
        <v>29</v>
      </c>
      <c r="C14" s="8">
        <f>$B3*C11</f>
        <v>20000</v>
      </c>
      <c r="D14" s="8">
        <f>$B3*D11</f>
        <v>30000</v>
      </c>
      <c r="E14" s="8">
        <f>$B3*E11</f>
        <v>40000</v>
      </c>
      <c r="F14" s="8">
        <f>$B3*F11</f>
        <v>50000</v>
      </c>
      <c r="G14" s="8">
        <f>$B3*G11</f>
        <v>60000</v>
      </c>
      <c r="H14" s="8">
        <f>$B3*H11</f>
        <v>70000</v>
      </c>
      <c r="I14" s="8">
        <f>$B3*I11</f>
        <v>80000</v>
      </c>
    </row>
    <row r="15" spans="2:9" ht="14.25">
      <c r="B15" s="4"/>
      <c r="C15" s="8"/>
      <c r="D15" s="8"/>
      <c r="E15" s="8"/>
      <c r="F15" s="8"/>
      <c r="G15" s="8"/>
      <c r="H15" s="8"/>
      <c r="I15" s="8"/>
    </row>
    <row r="16" spans="2:9" ht="14.25">
      <c r="B16" s="4" t="s">
        <v>30</v>
      </c>
      <c r="C16" s="8">
        <f>C11-C12</f>
        <v>79999.99999999999</v>
      </c>
      <c r="D16" s="8">
        <f>D11-D12</f>
        <v>119999.99999999997</v>
      </c>
      <c r="E16" s="8">
        <f>E11-E12</f>
        <v>159999.99999999997</v>
      </c>
      <c r="F16" s="8">
        <f>F11-F12</f>
        <v>199999.99999999994</v>
      </c>
      <c r="G16" s="8">
        <f>G11-G12</f>
        <v>239999.99999999994</v>
      </c>
      <c r="H16" s="8">
        <f>H11-H12</f>
        <v>279999.99999999994</v>
      </c>
      <c r="I16" s="8">
        <f>I11-I12</f>
        <v>319999.99999999994</v>
      </c>
    </row>
    <row r="17" spans="2:9" ht="14.25">
      <c r="B17" s="4" t="s">
        <v>31</v>
      </c>
      <c r="C17" s="8">
        <f aca="true" t="shared" si="0" ref="C17:C18">C16-C13</f>
        <v>72499.99999999999</v>
      </c>
      <c r="D17" s="8">
        <f aca="true" t="shared" si="1" ref="D17:D18">D16-D13</f>
        <v>108749.99999999997</v>
      </c>
      <c r="E17" s="8">
        <f aca="true" t="shared" si="2" ref="E17:E18">E16-E13</f>
        <v>144999.99999999997</v>
      </c>
      <c r="F17" s="8">
        <f aca="true" t="shared" si="3" ref="F17:F18">F16-F13</f>
        <v>180499.99999999994</v>
      </c>
      <c r="G17" s="8">
        <f aca="true" t="shared" si="4" ref="G17:G18">G16-G13</f>
        <v>215999.99999999994</v>
      </c>
      <c r="H17" s="8">
        <f aca="true" t="shared" si="5" ref="H17:H18">H16-H13</f>
        <v>251499.99999999994</v>
      </c>
      <c r="I17" s="8">
        <f aca="true" t="shared" si="6" ref="I17:I18">I16-I13</f>
        <v>286999.99999999994</v>
      </c>
    </row>
    <row r="18" spans="2:9" ht="14.25">
      <c r="B18" s="4" t="s">
        <v>32</v>
      </c>
      <c r="C18" s="8">
        <f t="shared" si="0"/>
        <v>52499.999999999985</v>
      </c>
      <c r="D18" s="8">
        <f t="shared" si="1"/>
        <v>78749.99999999997</v>
      </c>
      <c r="E18" s="8">
        <f t="shared" si="2"/>
        <v>104999.99999999997</v>
      </c>
      <c r="F18" s="8">
        <f t="shared" si="3"/>
        <v>130499.99999999994</v>
      </c>
      <c r="G18" s="8">
        <f t="shared" si="4"/>
        <v>155999.99999999994</v>
      </c>
      <c r="H18" s="8">
        <f t="shared" si="5"/>
        <v>181499.99999999994</v>
      </c>
      <c r="I18" s="8">
        <f t="shared" si="6"/>
        <v>206999.99999999994</v>
      </c>
    </row>
    <row r="19" spans="2:9" ht="14.25">
      <c r="B19" s="4"/>
      <c r="C19" s="8"/>
      <c r="D19" s="8"/>
      <c r="E19" s="8"/>
      <c r="F19" s="8"/>
      <c r="G19" s="8"/>
      <c r="H19" s="8"/>
      <c r="I19" s="8"/>
    </row>
    <row r="20" spans="2:9" ht="14.25">
      <c r="B20" s="4" t="s">
        <v>23</v>
      </c>
      <c r="C20" s="8">
        <f>$B5</f>
        <v>0</v>
      </c>
      <c r="D20" s="8">
        <f>$B5</f>
        <v>0</v>
      </c>
      <c r="E20" s="8">
        <f>$B5</f>
        <v>0</v>
      </c>
      <c r="F20" s="8">
        <f>$B5</f>
        <v>0</v>
      </c>
      <c r="G20" s="8">
        <f>$B5</f>
        <v>0</v>
      </c>
      <c r="H20" s="8">
        <f>$B5</f>
        <v>0</v>
      </c>
      <c r="I20" s="8">
        <f>$B5</f>
        <v>0</v>
      </c>
    </row>
    <row r="21" spans="2:9" ht="14.25">
      <c r="B21" s="4" t="s">
        <v>24</v>
      </c>
      <c r="C21" s="8">
        <f>$B6*C11</f>
        <v>50000</v>
      </c>
      <c r="D21" s="8">
        <f>$B6*D11</f>
        <v>75000</v>
      </c>
      <c r="E21" s="8">
        <f>$B6*E11</f>
        <v>100000</v>
      </c>
      <c r="F21" s="8">
        <f>$B6*F11</f>
        <v>125000</v>
      </c>
      <c r="G21" s="8">
        <f>$B6*G11</f>
        <v>150000</v>
      </c>
      <c r="H21" s="8">
        <f>$B6*H11</f>
        <v>175000</v>
      </c>
      <c r="I21" s="8">
        <f>$B6*I11</f>
        <v>200000</v>
      </c>
    </row>
    <row r="22" spans="2:9" ht="14.25">
      <c r="B22" s="4" t="s">
        <v>25</v>
      </c>
      <c r="C22" s="8">
        <f>IF((C11&gt;$B8),($B7-$B6)*(C11-400000),0)</f>
        <v>0</v>
      </c>
      <c r="D22" s="8">
        <f>IF((D11&gt;$B8),($B7-$B6)*(D11-400000),0)</f>
        <v>0</v>
      </c>
      <c r="E22" s="8">
        <f>IF((E11&gt;$B8),($B7-$B6)*(E11-400000),0)</f>
        <v>0</v>
      </c>
      <c r="F22" s="8">
        <f>IF((F11&gt;$B8),($B7-$B6)*(F11-400000),0)</f>
        <v>5000.000000000005</v>
      </c>
      <c r="G22" s="8">
        <f>IF((G11&gt;$B8),($B7-$B6)*(G11-400000),0)</f>
        <v>10000.00000000001</v>
      </c>
      <c r="H22" s="8">
        <f>IF((H11&gt;$B8),($B7-$B6)*(H11-400000),0)</f>
        <v>15000.000000000013</v>
      </c>
      <c r="I22" s="8">
        <f>IF((I11&gt;$B8),($B7-$B6)*(I11-400000),0)</f>
        <v>20000.00000000002</v>
      </c>
    </row>
    <row r="23" spans="2:9" ht="14.25">
      <c r="B23" s="4" t="s">
        <v>33</v>
      </c>
      <c r="C23" s="8">
        <f>SUM(C20:C22)</f>
        <v>50000</v>
      </c>
      <c r="D23" s="8">
        <f>SUM(D20:D22)</f>
        <v>75000</v>
      </c>
      <c r="E23" s="8">
        <f>SUM(E20:E22)</f>
        <v>100000</v>
      </c>
      <c r="F23" s="8">
        <f>SUM(F20:F22)</f>
        <v>130000</v>
      </c>
      <c r="G23" s="8">
        <f>SUM(G20:G22)</f>
        <v>160000</v>
      </c>
      <c r="H23" s="8">
        <f>SUM(H20:H22)</f>
        <v>190000</v>
      </c>
      <c r="I23" s="8">
        <f>SUM(I20:I22)</f>
        <v>220000.00000000003</v>
      </c>
    </row>
    <row r="24" spans="3:9" ht="14.25">
      <c r="C24" s="8"/>
      <c r="D24" s="8"/>
      <c r="E24" s="8"/>
      <c r="F24" s="8"/>
      <c r="G24" s="8"/>
      <c r="H24" s="8"/>
      <c r="I24" s="8"/>
    </row>
    <row r="25" spans="2:9" ht="14.25">
      <c r="B25" s="4" t="s">
        <v>34</v>
      </c>
      <c r="C25" s="8">
        <f>C18-C23</f>
        <v>2499.9999999999854</v>
      </c>
      <c r="D25" s="8">
        <f>D18-D23</f>
        <v>3749.999999999971</v>
      </c>
      <c r="E25" s="8">
        <f>E18-E23</f>
        <v>4999.999999999971</v>
      </c>
      <c r="F25" s="8">
        <f>F18-F23</f>
        <v>499.9999999999418</v>
      </c>
      <c r="G25" s="8">
        <f>G18-G23</f>
        <v>-4000.000000000058</v>
      </c>
      <c r="H25" s="8">
        <f>H18-H23</f>
        <v>-8500.000000000058</v>
      </c>
      <c r="I25" s="8">
        <f>I18-I23</f>
        <v>-13000.000000000087</v>
      </c>
    </row>
    <row r="26" spans="2:9" ht="14.25">
      <c r="B26" s="4"/>
      <c r="C26" s="8"/>
      <c r="D26" s="8"/>
      <c r="E26" s="8"/>
      <c r="F26" s="8"/>
      <c r="G26" s="8"/>
      <c r="H26" s="8"/>
      <c r="I26" s="8"/>
    </row>
    <row r="27" spans="2:9" ht="14.25">
      <c r="B27" s="4" t="s">
        <v>35</v>
      </c>
      <c r="C27" s="8">
        <f>C25+C14</f>
        <v>22499.999999999985</v>
      </c>
      <c r="D27" s="8">
        <f>D25+D14</f>
        <v>33749.99999999997</v>
      </c>
      <c r="E27" s="8">
        <f>E25+E14</f>
        <v>44999.99999999997</v>
      </c>
      <c r="F27" s="8">
        <f>F25+F14</f>
        <v>50499.99999999994</v>
      </c>
      <c r="G27" s="8">
        <f>G25+G14</f>
        <v>55999.99999999994</v>
      </c>
      <c r="H27" s="8">
        <f>H25+H14</f>
        <v>61499.99999999994</v>
      </c>
      <c r="I27" s="8">
        <f>I25+I14</f>
        <v>66999.99999999991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I27"/>
  <sheetViews>
    <sheetView workbookViewId="0" topLeftCell="A1">
      <selection activeCell="H13" sqref="H13"/>
    </sheetView>
  </sheetViews>
  <sheetFormatPr defaultColWidth="9.140625" defaultRowHeight="12.75"/>
  <cols>
    <col min="1" max="1" width="14.421875" style="0" customWidth="1"/>
    <col min="2" max="2" width="14.28125" style="0" customWidth="1"/>
    <col min="3" max="3" width="14.00390625" style="0" customWidth="1"/>
    <col min="4" max="16384" width="11.57421875" style="0" customWidth="1"/>
  </cols>
  <sheetData>
    <row r="1" spans="1:2" ht="12.75">
      <c r="A1" s="4" t="s">
        <v>18</v>
      </c>
      <c r="B1" s="5" t="s">
        <v>41</v>
      </c>
    </row>
    <row r="2" spans="1:2" ht="12.75">
      <c r="A2" s="4" t="s">
        <v>20</v>
      </c>
      <c r="B2" s="6">
        <v>0.6000000000000001</v>
      </c>
    </row>
    <row r="3" spans="1:2" ht="12.75">
      <c r="A3" s="4" t="s">
        <v>21</v>
      </c>
      <c r="B3" s="6">
        <v>0.1</v>
      </c>
    </row>
    <row r="4" spans="1:2" ht="12.75">
      <c r="A4" s="4" t="s">
        <v>22</v>
      </c>
      <c r="B4" s="6">
        <v>0.15</v>
      </c>
    </row>
    <row r="5" spans="1:2" ht="12.75">
      <c r="A5" s="4" t="s">
        <v>23</v>
      </c>
      <c r="B5" s="7">
        <v>100000</v>
      </c>
    </row>
    <row r="6" spans="1:3" ht="12.75">
      <c r="A6" s="4" t="s">
        <v>24</v>
      </c>
      <c r="B6" s="6">
        <v>0.25</v>
      </c>
      <c r="C6" t="s">
        <v>42</v>
      </c>
    </row>
    <row r="7" spans="1:2" ht="12.75">
      <c r="A7" s="4" t="s">
        <v>25</v>
      </c>
      <c r="B7" s="6">
        <v>0</v>
      </c>
    </row>
    <row r="8" spans="1:2" ht="14.25">
      <c r="A8" s="4" t="s">
        <v>26</v>
      </c>
      <c r="B8" s="7">
        <v>0</v>
      </c>
    </row>
    <row r="11" spans="2:9" ht="14.25">
      <c r="B11" s="4" t="s">
        <v>27</v>
      </c>
      <c r="C11" s="8">
        <v>200000</v>
      </c>
      <c r="D11" s="8">
        <v>300000</v>
      </c>
      <c r="E11" s="8">
        <v>400000</v>
      </c>
      <c r="F11" s="8">
        <v>500000</v>
      </c>
      <c r="G11" s="8">
        <v>600000</v>
      </c>
      <c r="H11" s="8">
        <v>700000</v>
      </c>
      <c r="I11" s="8">
        <v>800000</v>
      </c>
    </row>
    <row r="12" spans="2:9" ht="14.25">
      <c r="B12" s="4" t="s">
        <v>20</v>
      </c>
      <c r="C12" s="8">
        <f>$B2*C11</f>
        <v>120000.00000000001</v>
      </c>
      <c r="D12" s="8">
        <f>$B2*D11</f>
        <v>180000.00000000003</v>
      </c>
      <c r="E12" s="8">
        <f>$B2*E11</f>
        <v>240000.00000000003</v>
      </c>
      <c r="F12" s="8">
        <f>$B2*F11</f>
        <v>300000.00000000006</v>
      </c>
      <c r="G12" s="8">
        <f>$B2*G11</f>
        <v>360000.00000000006</v>
      </c>
      <c r="H12" s="8">
        <f>$B2*H11</f>
        <v>420000.00000000006</v>
      </c>
      <c r="I12" s="8">
        <f>$B2*I11</f>
        <v>480000.00000000006</v>
      </c>
    </row>
    <row r="13" spans="2:9" ht="14.25">
      <c r="B13" s="4" t="s">
        <v>28</v>
      </c>
      <c r="C13" s="8">
        <f>$B4*C23</f>
        <v>15000</v>
      </c>
      <c r="D13" s="8">
        <f>$B4*D23</f>
        <v>15000</v>
      </c>
      <c r="E13" s="8">
        <f>$B4*E23</f>
        <v>15000</v>
      </c>
      <c r="F13" s="8">
        <f>$B4*F23</f>
        <v>18750</v>
      </c>
      <c r="G13" s="8">
        <f>$B4*G23</f>
        <v>22500</v>
      </c>
      <c r="H13" s="8">
        <f>$B4*H23</f>
        <v>26250</v>
      </c>
      <c r="I13" s="8">
        <f>$B4*I23</f>
        <v>30000</v>
      </c>
    </row>
    <row r="14" spans="2:9" ht="14.25">
      <c r="B14" s="4" t="s">
        <v>29</v>
      </c>
      <c r="C14" s="8">
        <f>$B3*C11</f>
        <v>20000</v>
      </c>
      <c r="D14" s="8">
        <f>$B3*D11</f>
        <v>30000</v>
      </c>
      <c r="E14" s="8">
        <f>$B3*E11</f>
        <v>40000</v>
      </c>
      <c r="F14" s="8">
        <f>$B3*F11</f>
        <v>50000</v>
      </c>
      <c r="G14" s="8">
        <f>$B3*G11</f>
        <v>60000</v>
      </c>
      <c r="H14" s="8">
        <f>$B3*H11</f>
        <v>70000</v>
      </c>
      <c r="I14" s="8">
        <f>$B3*I11</f>
        <v>80000</v>
      </c>
    </row>
    <row r="15" spans="2:9" ht="14.25">
      <c r="B15" s="4"/>
      <c r="C15" s="8"/>
      <c r="D15" s="8"/>
      <c r="E15" s="8"/>
      <c r="F15" s="8"/>
      <c r="G15" s="8"/>
      <c r="H15" s="8"/>
      <c r="I15" s="8"/>
    </row>
    <row r="16" spans="2:9" ht="14.25">
      <c r="B16" s="4" t="s">
        <v>30</v>
      </c>
      <c r="C16" s="8">
        <f>C11-C12</f>
        <v>79999.99999999999</v>
      </c>
      <c r="D16" s="8">
        <f>D11-D12</f>
        <v>119999.99999999997</v>
      </c>
      <c r="E16" s="8">
        <f>E11-E12</f>
        <v>159999.99999999997</v>
      </c>
      <c r="F16" s="8">
        <f>F11-F12</f>
        <v>199999.99999999994</v>
      </c>
      <c r="G16" s="8">
        <f>G11-G12</f>
        <v>239999.99999999994</v>
      </c>
      <c r="H16" s="8">
        <f>H11-H12</f>
        <v>279999.99999999994</v>
      </c>
      <c r="I16" s="8">
        <f>I11-I12</f>
        <v>319999.99999999994</v>
      </c>
    </row>
    <row r="17" spans="2:9" ht="14.25">
      <c r="B17" s="4" t="s">
        <v>31</v>
      </c>
      <c r="C17" s="8">
        <f aca="true" t="shared" si="0" ref="C17:C18">C16-C13</f>
        <v>64999.999999999985</v>
      </c>
      <c r="D17" s="8">
        <f aca="true" t="shared" si="1" ref="D17:D18">D16-D13</f>
        <v>104999.99999999997</v>
      </c>
      <c r="E17" s="8">
        <f aca="true" t="shared" si="2" ref="E17:E18">E16-E13</f>
        <v>144999.99999999997</v>
      </c>
      <c r="F17" s="8">
        <f aca="true" t="shared" si="3" ref="F17:F18">F16-F13</f>
        <v>181249.99999999994</v>
      </c>
      <c r="G17" s="8">
        <f aca="true" t="shared" si="4" ref="G17:G18">G16-G13</f>
        <v>217499.99999999994</v>
      </c>
      <c r="H17" s="8">
        <f aca="true" t="shared" si="5" ref="H17:H18">H16-H13</f>
        <v>253749.99999999994</v>
      </c>
      <c r="I17" s="8">
        <f aca="true" t="shared" si="6" ref="I17:I18">I16-I13</f>
        <v>289999.99999999994</v>
      </c>
    </row>
    <row r="18" spans="2:9" ht="14.25">
      <c r="B18" s="4" t="s">
        <v>32</v>
      </c>
      <c r="C18" s="8">
        <f t="shared" si="0"/>
        <v>44999.999999999985</v>
      </c>
      <c r="D18" s="8">
        <f t="shared" si="1"/>
        <v>74999.99999999997</v>
      </c>
      <c r="E18" s="8">
        <f t="shared" si="2"/>
        <v>104999.99999999997</v>
      </c>
      <c r="F18" s="8">
        <f t="shared" si="3"/>
        <v>131249.99999999994</v>
      </c>
      <c r="G18" s="8">
        <f t="shared" si="4"/>
        <v>157499.99999999994</v>
      </c>
      <c r="H18" s="8">
        <f t="shared" si="5"/>
        <v>183749.99999999994</v>
      </c>
      <c r="I18" s="8">
        <f t="shared" si="6"/>
        <v>209999.99999999994</v>
      </c>
    </row>
    <row r="19" spans="2:9" ht="14.25">
      <c r="B19" s="4"/>
      <c r="C19" s="8"/>
      <c r="D19" s="8"/>
      <c r="E19" s="8"/>
      <c r="F19" s="8"/>
      <c r="G19" s="8"/>
      <c r="H19" s="8"/>
      <c r="I19" s="8"/>
    </row>
    <row r="20" spans="2:9" ht="14.25">
      <c r="B20" s="4" t="s">
        <v>23</v>
      </c>
      <c r="C20" s="8">
        <f>$B5</f>
        <v>100000</v>
      </c>
      <c r="D20" s="8">
        <f>$B5</f>
        <v>100000</v>
      </c>
      <c r="E20" s="8">
        <f>$B5</f>
        <v>100000</v>
      </c>
      <c r="F20" s="8">
        <f>$B5</f>
        <v>100000</v>
      </c>
      <c r="G20" s="8">
        <f>$B5</f>
        <v>100000</v>
      </c>
      <c r="H20" s="8">
        <f>$B5</f>
        <v>100000</v>
      </c>
      <c r="I20" s="8">
        <f>$B5</f>
        <v>100000</v>
      </c>
    </row>
    <row r="21" spans="2:9" ht="14.25">
      <c r="B21" s="4" t="s">
        <v>24</v>
      </c>
      <c r="C21" s="8">
        <f>IF(C11&gt;400000,$B6*(C11-400000),0)</f>
        <v>0</v>
      </c>
      <c r="D21" s="8">
        <f>IF(D11&gt;400000,$B6*(D11-400000),0)</f>
        <v>0</v>
      </c>
      <c r="E21" s="8">
        <f>IF(E11&gt;400000,$B6*(E11-400000),0)</f>
        <v>0</v>
      </c>
      <c r="F21" s="8">
        <f>IF(F11&gt;400000,$B6*(F11-400000),0)</f>
        <v>25000</v>
      </c>
      <c r="G21" s="8">
        <f>IF(G11&gt;400000,$B6*(G11-400000),0)</f>
        <v>50000</v>
      </c>
      <c r="H21" s="8">
        <f>IF(H11&gt;400000,$B6*(H11-400000),0)</f>
        <v>75000</v>
      </c>
      <c r="I21" s="8">
        <f>IF(I11&gt;400000,$B6*(I11-400000),0)</f>
        <v>100000</v>
      </c>
    </row>
    <row r="22" spans="2:9" ht="14.25">
      <c r="B22" s="4" t="s">
        <v>25</v>
      </c>
      <c r="C22" s="8">
        <f>$B7*(C11-400000)</f>
        <v>0</v>
      </c>
      <c r="D22" s="8">
        <f>$B7*(D11-400000)</f>
        <v>0</v>
      </c>
      <c r="E22" s="8">
        <f>$B7*(E11-400000)</f>
        <v>0</v>
      </c>
      <c r="F22" s="8">
        <f>$B7*(F11-400000)</f>
        <v>0</v>
      </c>
      <c r="G22" s="8">
        <f>$B7*(G11-400000)</f>
        <v>0</v>
      </c>
      <c r="H22" s="8">
        <f>$B7*(H11-400000)</f>
        <v>0</v>
      </c>
      <c r="I22" s="8">
        <f>$B7*(I11-400000)</f>
        <v>0</v>
      </c>
    </row>
    <row r="23" spans="2:9" ht="14.25">
      <c r="B23" s="4" t="s">
        <v>33</v>
      </c>
      <c r="C23" s="8">
        <f>SUM(C20:C22)</f>
        <v>100000</v>
      </c>
      <c r="D23" s="8">
        <f>SUM(D20:D22)</f>
        <v>100000</v>
      </c>
      <c r="E23" s="8">
        <f>SUM(E20:E22)</f>
        <v>100000</v>
      </c>
      <c r="F23" s="8">
        <f>SUM(F20:F22)</f>
        <v>125000</v>
      </c>
      <c r="G23" s="8">
        <f>SUM(G20:G22)</f>
        <v>150000</v>
      </c>
      <c r="H23" s="8">
        <f>SUM(H20:H22)</f>
        <v>175000</v>
      </c>
      <c r="I23" s="8">
        <f>SUM(I20:I22)</f>
        <v>200000</v>
      </c>
    </row>
    <row r="24" spans="3:9" ht="14.25">
      <c r="C24" s="8"/>
      <c r="D24" s="8"/>
      <c r="E24" s="8"/>
      <c r="F24" s="8"/>
      <c r="G24" s="8"/>
      <c r="H24" s="8"/>
      <c r="I24" s="8"/>
    </row>
    <row r="25" spans="2:9" ht="14.25">
      <c r="B25" s="4" t="s">
        <v>34</v>
      </c>
      <c r="C25" s="8">
        <f>C18-C23</f>
        <v>-55000.000000000015</v>
      </c>
      <c r="D25" s="8">
        <f>D18-D23</f>
        <v>-25000.00000000003</v>
      </c>
      <c r="E25" s="8">
        <f>E18-E23</f>
        <v>4999.999999999971</v>
      </c>
      <c r="F25" s="8">
        <f>F18-F23</f>
        <v>6249.999999999942</v>
      </c>
      <c r="G25" s="8">
        <f>G18-G23</f>
        <v>7499.999999999942</v>
      </c>
      <c r="H25" s="8">
        <f>H18-H23</f>
        <v>8749.999999999942</v>
      </c>
      <c r="I25" s="8">
        <f>I18-I23</f>
        <v>9999.999999999942</v>
      </c>
    </row>
    <row r="26" spans="2:9" ht="14.25">
      <c r="B26" s="4"/>
      <c r="C26" s="8"/>
      <c r="D26" s="8"/>
      <c r="E26" s="8"/>
      <c r="F26" s="8"/>
      <c r="G26" s="8"/>
      <c r="H26" s="8"/>
      <c r="I26" s="8"/>
    </row>
    <row r="27" spans="2:9" ht="14.25">
      <c r="B27" s="4" t="s">
        <v>35</v>
      </c>
      <c r="C27" s="8">
        <f>C25+C14</f>
        <v>-35000.000000000015</v>
      </c>
      <c r="D27" s="8">
        <f>D25+D14</f>
        <v>4999.999999999971</v>
      </c>
      <c r="E27" s="8">
        <f>E25+E14</f>
        <v>44999.99999999997</v>
      </c>
      <c r="F27" s="8">
        <f>F25+F14</f>
        <v>56249.99999999994</v>
      </c>
      <c r="G27" s="8">
        <f>G25+G14</f>
        <v>67499.99999999994</v>
      </c>
      <c r="H27" s="8">
        <f>H25+H14</f>
        <v>78749.99999999994</v>
      </c>
      <c r="I27" s="8">
        <f>I25+I14</f>
        <v>89999.99999999994</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 Hart</dc:creator>
  <cp:keywords/>
  <dc:description/>
  <cp:lastModifiedBy>Chip Hart</cp:lastModifiedBy>
  <dcterms:created xsi:type="dcterms:W3CDTF">2020-06-19T17:18:38Z</dcterms:created>
  <dcterms:modified xsi:type="dcterms:W3CDTF">2020-07-06T15:10:20Z</dcterms:modified>
  <cp:category/>
  <cp:version/>
  <cp:contentType/>
  <cp:contentStatus/>
  <cp:revision>7</cp:revision>
</cp:coreProperties>
</file>